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10035"/>
  </bookViews>
  <sheets>
    <sheet name="DOC-GA-005" sheetId="1" r:id="rId1"/>
    <sheet name="Hoja2" sheetId="2" r:id="rId2"/>
    <sheet name="Hoja3" sheetId="3" state="hidden" r:id="rId3"/>
  </sheets>
  <externalReferences>
    <externalReference r:id="rId4"/>
  </externalReferences>
  <definedNames>
    <definedName name="_xlnm._FilterDatabase" localSheetId="0" hidden="1">'DOC-GA-005'!$B$6:$I$66</definedName>
    <definedName name="_xlnm.Print_Area" localSheetId="0">'DOC-GA-005'!$A$1:$R$79</definedName>
    <definedName name="iden">Hoja2!$A$2:$A$3</definedName>
    <definedName name="imp">Hoja2!$C$2:$C$4</definedName>
    <definedName name="Norma">[1]Procesos!$D$9:$D$18</definedName>
    <definedName name="_xlnm.Print_Titles" localSheetId="0">'DOC-GA-005'!$1:$5</definedName>
  </definedNames>
  <calcPr calcId="145621"/>
</workbook>
</file>

<file path=xl/calcChain.xml><?xml version="1.0" encoding="utf-8"?>
<calcChain xmlns="http://schemas.openxmlformats.org/spreadsheetml/2006/main">
  <c r="K69" i="1" l="1"/>
  <c r="M69" i="1"/>
  <c r="P69" i="1" s="1"/>
  <c r="Q69" i="1" s="1"/>
  <c r="O69" i="1"/>
  <c r="K70" i="1"/>
  <c r="M70" i="1"/>
  <c r="O70" i="1"/>
  <c r="O68" i="1"/>
  <c r="M68" i="1"/>
  <c r="K68" i="1"/>
  <c r="O67" i="1"/>
  <c r="M67" i="1"/>
  <c r="K67" i="1"/>
  <c r="P67" i="1" s="1"/>
  <c r="Q67" i="1" s="1"/>
  <c r="O66" i="1"/>
  <c r="M66" i="1"/>
  <c r="K66" i="1"/>
  <c r="O65" i="1"/>
  <c r="M65" i="1"/>
  <c r="K65" i="1"/>
  <c r="P65" i="1" s="1"/>
  <c r="Q65" i="1" s="1"/>
  <c r="O64" i="1"/>
  <c r="M64" i="1"/>
  <c r="K64" i="1"/>
  <c r="O63" i="1"/>
  <c r="M63" i="1"/>
  <c r="K63" i="1"/>
  <c r="P63" i="1" s="1"/>
  <c r="Q63" i="1" s="1"/>
  <c r="K61" i="1"/>
  <c r="M61" i="1"/>
  <c r="O61" i="1"/>
  <c r="P61" i="1"/>
  <c r="Q61" i="1" s="1"/>
  <c r="K60" i="1"/>
  <c r="M60" i="1"/>
  <c r="O60" i="1"/>
  <c r="P60" i="1"/>
  <c r="Q60" i="1" s="1"/>
  <c r="K56" i="1"/>
  <c r="M56" i="1"/>
  <c r="O56" i="1"/>
  <c r="K57" i="1"/>
  <c r="M57" i="1"/>
  <c r="O57" i="1"/>
  <c r="K58" i="1"/>
  <c r="M58" i="1"/>
  <c r="P58" i="1" s="1"/>
  <c r="Q58" i="1" s="1"/>
  <c r="O58" i="1"/>
  <c r="K59" i="1"/>
  <c r="M59" i="1"/>
  <c r="O59" i="1"/>
  <c r="K55" i="1"/>
  <c r="M55" i="1"/>
  <c r="O55" i="1"/>
  <c r="K54" i="1"/>
  <c r="M54" i="1"/>
  <c r="O54" i="1"/>
  <c r="K53" i="1"/>
  <c r="M53" i="1"/>
  <c r="O53" i="1"/>
  <c r="K52" i="1"/>
  <c r="M52" i="1"/>
  <c r="O52" i="1"/>
  <c r="K51" i="1"/>
  <c r="M51" i="1"/>
  <c r="O51" i="1"/>
  <c r="K50" i="1"/>
  <c r="M50" i="1"/>
  <c r="O50" i="1"/>
  <c r="K49" i="1"/>
  <c r="M49" i="1"/>
  <c r="O49" i="1"/>
  <c r="K48" i="1"/>
  <c r="M48" i="1"/>
  <c r="O48" i="1"/>
  <c r="O47" i="1"/>
  <c r="M47" i="1"/>
  <c r="K47" i="1"/>
  <c r="K46" i="1"/>
  <c r="M46" i="1"/>
  <c r="O46" i="1"/>
  <c r="K45" i="1"/>
  <c r="M45" i="1"/>
  <c r="O45" i="1"/>
  <c r="K44" i="1"/>
  <c r="M44" i="1"/>
  <c r="O44" i="1"/>
  <c r="K43" i="1"/>
  <c r="M43" i="1"/>
  <c r="O43" i="1"/>
  <c r="K42" i="1"/>
  <c r="M42" i="1"/>
  <c r="O42" i="1"/>
  <c r="K41" i="1"/>
  <c r="M41" i="1"/>
  <c r="O41" i="1"/>
  <c r="K40" i="1"/>
  <c r="M40" i="1"/>
  <c r="O40" i="1"/>
  <c r="K39" i="1"/>
  <c r="M39" i="1"/>
  <c r="O39" i="1"/>
  <c r="K35" i="1"/>
  <c r="M35" i="1"/>
  <c r="O35" i="1"/>
  <c r="O62" i="1"/>
  <c r="M62" i="1"/>
  <c r="K62" i="1"/>
  <c r="P54" i="1" l="1"/>
  <c r="Q54" i="1" s="1"/>
  <c r="P57" i="1"/>
  <c r="Q57" i="1" s="1"/>
  <c r="P70" i="1"/>
  <c r="Q70" i="1" s="1"/>
  <c r="P45" i="1"/>
  <c r="Q45" i="1" s="1"/>
  <c r="P47" i="1"/>
  <c r="Q47" i="1" s="1"/>
  <c r="P48" i="1"/>
  <c r="Q48" i="1" s="1"/>
  <c r="P49" i="1"/>
  <c r="Q49" i="1" s="1"/>
  <c r="P51" i="1"/>
  <c r="Q51" i="1" s="1"/>
  <c r="P53" i="1"/>
  <c r="Q53" i="1" s="1"/>
  <c r="P64" i="1"/>
  <c r="Q64" i="1" s="1"/>
  <c r="P66" i="1"/>
  <c r="Q66" i="1" s="1"/>
  <c r="P68" i="1"/>
  <c r="Q68" i="1" s="1"/>
  <c r="P39" i="1"/>
  <c r="Q39" i="1" s="1"/>
  <c r="P52" i="1"/>
  <c r="Q52" i="1" s="1"/>
  <c r="P59" i="1"/>
  <c r="Q59" i="1" s="1"/>
  <c r="P56" i="1"/>
  <c r="Q56" i="1" s="1"/>
  <c r="P55" i="1"/>
  <c r="Q55" i="1" s="1"/>
  <c r="P42" i="1"/>
  <c r="Q42" i="1" s="1"/>
  <c r="P35" i="1"/>
  <c r="Q35" i="1" s="1"/>
  <c r="P41" i="1"/>
  <c r="Q41" i="1" s="1"/>
  <c r="P46" i="1"/>
  <c r="Q46" i="1" s="1"/>
  <c r="P40" i="1"/>
  <c r="Q40" i="1" s="1"/>
  <c r="P44" i="1"/>
  <c r="Q44" i="1" s="1"/>
  <c r="P50" i="1"/>
  <c r="Q50" i="1" s="1"/>
  <c r="P43" i="1"/>
  <c r="Q43" i="1" s="1"/>
  <c r="P62" i="1"/>
  <c r="Q62" i="1" s="1"/>
  <c r="K29" i="1" l="1"/>
  <c r="M29" i="1"/>
  <c r="O29" i="1"/>
  <c r="K30" i="1"/>
  <c r="M30" i="1"/>
  <c r="O30" i="1"/>
  <c r="K31" i="1"/>
  <c r="M31" i="1"/>
  <c r="O31" i="1"/>
  <c r="K32" i="1"/>
  <c r="M32" i="1"/>
  <c r="O32" i="1"/>
  <c r="K33" i="1"/>
  <c r="M33" i="1"/>
  <c r="O33" i="1"/>
  <c r="K34" i="1"/>
  <c r="M34" i="1"/>
  <c r="O34" i="1"/>
  <c r="P30" i="1" l="1"/>
  <c r="Q30" i="1" s="1"/>
  <c r="P33" i="1"/>
  <c r="Q33" i="1" s="1"/>
  <c r="P29" i="1"/>
  <c r="Q29" i="1" s="1"/>
  <c r="P31" i="1"/>
  <c r="Q31" i="1" s="1"/>
  <c r="P34" i="1"/>
  <c r="Q34" i="1" s="1"/>
  <c r="P32" i="1"/>
  <c r="Q32" i="1" s="1"/>
  <c r="K13" i="1"/>
  <c r="M13" i="1"/>
  <c r="O13" i="1"/>
  <c r="K14" i="1"/>
  <c r="M14" i="1"/>
  <c r="O14" i="1"/>
  <c r="K15" i="1"/>
  <c r="M15" i="1"/>
  <c r="O15" i="1"/>
  <c r="K16" i="1"/>
  <c r="M16" i="1"/>
  <c r="O16" i="1"/>
  <c r="K17" i="1"/>
  <c r="M17" i="1"/>
  <c r="O17" i="1"/>
  <c r="K18" i="1"/>
  <c r="M18" i="1"/>
  <c r="O18" i="1"/>
  <c r="K19" i="1"/>
  <c r="M19" i="1"/>
  <c r="O19" i="1"/>
  <c r="K20" i="1"/>
  <c r="M20" i="1"/>
  <c r="O20" i="1"/>
  <c r="K21" i="1"/>
  <c r="M21" i="1"/>
  <c r="O21" i="1"/>
  <c r="K22" i="1"/>
  <c r="M22" i="1"/>
  <c r="O22" i="1"/>
  <c r="K23" i="1"/>
  <c r="M23" i="1"/>
  <c r="O23" i="1"/>
  <c r="K24" i="1"/>
  <c r="M24" i="1"/>
  <c r="O24" i="1"/>
  <c r="K25" i="1"/>
  <c r="M25" i="1"/>
  <c r="O25" i="1"/>
  <c r="K26" i="1"/>
  <c r="M26" i="1"/>
  <c r="O26" i="1"/>
  <c r="K27" i="1"/>
  <c r="M27" i="1"/>
  <c r="O27" i="1"/>
  <c r="K28" i="1"/>
  <c r="M28" i="1"/>
  <c r="O28" i="1"/>
  <c r="P26" i="1" l="1"/>
  <c r="Q26" i="1" s="1"/>
  <c r="P25" i="1"/>
  <c r="Q25" i="1" s="1"/>
  <c r="P17" i="1"/>
  <c r="Q17" i="1" s="1"/>
  <c r="P13" i="1"/>
  <c r="Q13" i="1" s="1"/>
  <c r="P19" i="1"/>
  <c r="Q19" i="1" s="1"/>
  <c r="P24" i="1"/>
  <c r="Q24" i="1" s="1"/>
  <c r="P21" i="1"/>
  <c r="Q21" i="1" s="1"/>
  <c r="P20" i="1"/>
  <c r="Q20" i="1" s="1"/>
  <c r="P15" i="1"/>
  <c r="Q15" i="1" s="1"/>
  <c r="P27" i="1"/>
  <c r="Q27" i="1" s="1"/>
  <c r="P18" i="1"/>
  <c r="Q18" i="1" s="1"/>
  <c r="P16" i="1"/>
  <c r="Q16" i="1" s="1"/>
  <c r="P22" i="1"/>
  <c r="Q22" i="1" s="1"/>
  <c r="P28" i="1"/>
  <c r="Q28" i="1" s="1"/>
  <c r="P23" i="1"/>
  <c r="Q23" i="1" s="1"/>
  <c r="P14" i="1"/>
  <c r="Q14" i="1" s="1"/>
  <c r="K36" i="1"/>
  <c r="M36" i="1"/>
  <c r="O36" i="1"/>
  <c r="K37" i="1"/>
  <c r="M37" i="1"/>
  <c r="O37" i="1"/>
  <c r="K38" i="1"/>
  <c r="M38" i="1"/>
  <c r="O38" i="1"/>
  <c r="P38" i="1" l="1"/>
  <c r="Q38" i="1" s="1"/>
  <c r="P37" i="1"/>
  <c r="Q37" i="1" s="1"/>
  <c r="P36" i="1"/>
  <c r="Q36" i="1" s="1"/>
  <c r="K12" i="1" l="1"/>
  <c r="M12" i="1"/>
  <c r="O12" i="1"/>
  <c r="K11" i="1"/>
  <c r="M11" i="1"/>
  <c r="O11" i="1"/>
  <c r="P11" i="1" l="1"/>
  <c r="Q11" i="1" s="1"/>
  <c r="P12" i="1"/>
  <c r="Q12" i="1" s="1"/>
  <c r="K10" i="1"/>
  <c r="M10" i="1"/>
  <c r="O10" i="1"/>
  <c r="P10" i="1" l="1"/>
  <c r="Q10" i="1" s="1"/>
  <c r="O9" i="1"/>
  <c r="M9" i="1"/>
  <c r="K9" i="1"/>
  <c r="P9" i="1" l="1"/>
  <c r="Q9" i="1" s="1"/>
</calcChain>
</file>

<file path=xl/sharedStrings.xml><?xml version="1.0" encoding="utf-8"?>
<sst xmlns="http://schemas.openxmlformats.org/spreadsheetml/2006/main" count="663" uniqueCount="320">
  <si>
    <t>NORMA</t>
  </si>
  <si>
    <t>FECHA DE EXPEDICIÓN</t>
  </si>
  <si>
    <t>ENTIDAD QUE EXPIDE</t>
  </si>
  <si>
    <t>Si</t>
  </si>
  <si>
    <t>No</t>
  </si>
  <si>
    <t>Parcialmente</t>
  </si>
  <si>
    <t>MATRIZ DE IDENTIFICACIÓN DE REQUISITOS LEGALES AMBIENTALES</t>
  </si>
  <si>
    <t>Medio Ambiente</t>
  </si>
  <si>
    <t>Asamblea Nacional Constituyente</t>
  </si>
  <si>
    <t>Constitución Politica de 1991</t>
  </si>
  <si>
    <t>Presidencia de la república de Colombia</t>
  </si>
  <si>
    <t>ASPECTO AMBIENTAL</t>
  </si>
  <si>
    <t>TÍTULO</t>
  </si>
  <si>
    <t>Constitución Política de Colombia</t>
  </si>
  <si>
    <t>TEMA</t>
  </si>
  <si>
    <t xml:space="preserve">Capítulo 3 Art. 79 al 82
Art. 95 </t>
  </si>
  <si>
    <t>CAPITULO Y/O ARTÍCULO APLICABLE</t>
  </si>
  <si>
    <t>SINTESIS / APLICACIÓN ESPECÍFICA</t>
  </si>
  <si>
    <t>Art. 1 al 9
Art. 34 al 38
Art. 39 y 40
Artículo 73 al 76</t>
  </si>
  <si>
    <t>OBSERVACIONES Y EVIDENCIAS DE CUMPLIMIENTO</t>
  </si>
  <si>
    <t>CUMPLIMIENTO</t>
  </si>
  <si>
    <t>Identificado</t>
  </si>
  <si>
    <t>Implementado</t>
  </si>
  <si>
    <t>¿Se evaluó su cumplimiento?</t>
  </si>
  <si>
    <t>CALIFICACIÓN</t>
  </si>
  <si>
    <t>iden</t>
  </si>
  <si>
    <t>imp</t>
  </si>
  <si>
    <t>Eval</t>
  </si>
  <si>
    <t>Código nacional de los recursos naturales renovables RNR y no renovables y de protección al medio ambiente</t>
  </si>
  <si>
    <t>Decreto-Ley  2811 de 1974</t>
  </si>
  <si>
    <t>Ley 99 de 1993</t>
  </si>
  <si>
    <t>Congreso de la República</t>
  </si>
  <si>
    <t>Reglamenta la planificación,   manejo y aprovechamiento de los recursos naturales para garantizar su desarrollo sostenible, su conservación, restauración, o sustitución, y en general, asegurar el encargo constitucional hecho al Estado de garantizar el derecho de todas las personas a gozar de un ambiente sano y a participar en las decisiones que puedan afectarlo.</t>
  </si>
  <si>
    <t>Por la cual se crea el Ministerio del Medio Ambiente, se reordena el Sector Público encargado de la gestión y conservación del medio ambiente y los recursos naturales renovables, se organiza el Sistema Nacional Ambiental, SINA, y se dictan otras disposiciones</t>
  </si>
  <si>
    <t>Se cuenta con controles establecidos para los impactos ambientales generados del desarrollo de las actividades los cuales se describen dentro de los programas ambientales establecidos: Programa Ahorro y uso eficiente de Agua - energia ,  Gestión adecuada de los residuos.</t>
  </si>
  <si>
    <t>Ley 1333 de 2009</t>
  </si>
  <si>
    <t>Por la cual se establece el procedimiento sancionatorio ambiental y se dictan otras disposiciones.</t>
  </si>
  <si>
    <t>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t>
  </si>
  <si>
    <t>Decreto 1076 de 2015</t>
  </si>
  <si>
    <t>Ley 142 de 1994</t>
  </si>
  <si>
    <t>Ley 143 de 1994</t>
  </si>
  <si>
    <t>Resolución CREG 131 de 1998</t>
  </si>
  <si>
    <t>NTC 5102 de 2002</t>
  </si>
  <si>
    <t>NTC 5104 de 2002</t>
  </si>
  <si>
    <t>Resolución 180398 de 2004</t>
  </si>
  <si>
    <t>NTC ISO 50001: 2011</t>
  </si>
  <si>
    <t>Comisión Reguladora de Energía y Gas</t>
  </si>
  <si>
    <t>Instituto Colombiano de Normas Técnicas y Certificación (ICONTEC)</t>
  </si>
  <si>
    <t>Ministerio de Minas y Energía</t>
  </si>
  <si>
    <t xml:space="preserve"> 7/04/2004</t>
  </si>
  <si>
    <t xml:space="preserve">Por  medio del cual se 
expide el Decreto Único Reglamentario del Sector Ambiente y Desarrollo Sostenible" </t>
  </si>
  <si>
    <t>Artículo 28:</t>
  </si>
  <si>
    <t>CAPITULO XII. Artículo 66</t>
  </si>
  <si>
    <t xml:space="preserve"> Del ahorro, conservación y uso eficiente de la energía. Establece el ahorro de la energía, así como su conservación y uso eficiente, es uno de los objetivos prioritarios en el desarrollo de las actividades del sector eléctrico.</t>
  </si>
  <si>
    <t xml:space="preserve">Artículo 2º,  Artículo 5º </t>
  </si>
  <si>
    <t>Por la cual se establece el régimen de los servicios públicos domiciliarios y se dictan otras disposiciones</t>
  </si>
  <si>
    <t>Por la cual se establece el régimen para la generación, interconexión, trasmisión, distribución y comercialización de electricidad en el territorio nacional, se conceden unas autorizaciones y se dictan otras disposiciones en materia energética.</t>
  </si>
  <si>
    <t>Modifica la Resolución CREG-199 de 1997 y se dictan disposiciones adicionales sobre el mercado competitivo de energía eléctrica</t>
  </si>
  <si>
    <t>Eficiencia energética, Bombillas fluorescentes de dos casquillos, Rangos de desempeño energético y etiquetado.</t>
  </si>
  <si>
    <t>Eficiencia energética en acondicionadores de aire tipo unitario. Rangos de eficiencia energética y etiquetado</t>
  </si>
  <si>
    <t>Sistemas de Gestión de la Energía</t>
  </si>
  <si>
    <t>Toda la norma</t>
  </si>
  <si>
    <t xml:space="preserve">Consumo de Energía (Consumo de energía eléctrica requerida para las instalaciones)   </t>
  </si>
  <si>
    <t>Energía</t>
  </si>
  <si>
    <t>Especifica los requerimientos aplicables al suministro, uso y consumo de energía, incluidas las mediciones, documentación e informes, el diseño y prácticas de adquisición de equipos, sistemas, procesos y personal que utilizan energía.</t>
  </si>
  <si>
    <t>Por la cual se definen los subprogramas que hacen parte del programa de Uso Racional y Eficiente de la Energía y demás formas de energía no convencionales, PROURE, y se
adoptan otras disposiciones.</t>
  </si>
  <si>
    <t xml:space="preserve"> Decreto 2331 de 2007</t>
  </si>
  <si>
    <t>Decreto 2501 de 2007</t>
  </si>
  <si>
    <t>Decreto 895 de 2008</t>
  </si>
  <si>
    <t>Resolución 0606 de 2008</t>
  </si>
  <si>
    <t>Presidencia de a la República - Ministerio de Minas y Energía</t>
  </si>
  <si>
    <t>Por la cual se especifican los requisitos técnicos que deben tener las fuentes lumínicas de alta
eficacia usadas en sedes de entidades públicas.</t>
  </si>
  <si>
    <t xml:space="preserve">Busca promover el uso racional y eficiente de la energía y demás formas de energía no convencionales, de tal manera que se logre la mayor eficiencia energética para asegurar el abastecimiento de este recurso, en forma plena y oportuna, la competitividad de la economía colombiana, la protección al consumiro y la promoción de fuentes de energía no convencionales, de manera sostenible con el medio ambiente y los recursos naturales. </t>
  </si>
  <si>
    <t>Especificaciones técnicas mínimas aceptadas en la sustitución y uso de fuentes lumínicas en los edificios que sean sede de entidades públicas de cualquier orden, independientemente de quien ostente la propiedad del inmueble.</t>
  </si>
  <si>
    <t>Se cuenta con el Programa de Gestión  Uso Eficiente de la Energia (PGEE) en las Sedes de la Universidad se han reemplazado las bombillas convencionales por luminarias fluorescentes y Sistemas LED.</t>
  </si>
  <si>
    <t xml:space="preserve">Se cuenta con el Programa de Gestión  Uso Eficiente de la Energia (PGEE). </t>
  </si>
  <si>
    <t>Agua</t>
  </si>
  <si>
    <t xml:space="preserve">Consumo de Agua (utilizada para el aseo de las instalaciones, en las baterias sanitarias, riego de jardínes, entre otras) </t>
  </si>
  <si>
    <t>Ley 373 de 1997</t>
  </si>
  <si>
    <t>Decreto 3102 de 1997</t>
  </si>
  <si>
    <t>Decreto 1575 de 2007</t>
  </si>
  <si>
    <t>Por el cual se reglamenta el artículo 15 de la Ley 373 de 1997 en relación con la instalación de equipos, sistemas e implementos de bajo consumo de agua.</t>
  </si>
  <si>
    <t>Por el cual se establece el Sistema para la Protección y Control de la Calidad del Agua para Consumo Humano.</t>
  </si>
  <si>
    <t xml:space="preserve">Agua - Vertimientos </t>
  </si>
  <si>
    <t>El Congreso de Colombia</t>
  </si>
  <si>
    <t>Presidente de la Republica (Ministerio de Desarrollo Económico)</t>
  </si>
  <si>
    <t>Art 1 - Art 2</t>
  </si>
  <si>
    <t>Art 2</t>
  </si>
  <si>
    <t>Art. 10</t>
  </si>
  <si>
    <t>Hacer buen uso del servicio de agua potable y reemplazar aquellos equipos y sistemas que causen fugas en las instalaciones internas.</t>
  </si>
  <si>
    <t xml:space="preserve">Por la cual se establece el programa para el uso eficiente y ahorro del agua. </t>
  </si>
  <si>
    <t xml:space="preserve">Se cuenta con el Programa de Ahorro y Uso Eficiente de Agua PGEA, en el cual se tiene definido realizar campañas de sensibilización y educación ambiental. </t>
  </si>
  <si>
    <t>Se cuenta con el Programa de Ahorro y Uso Eficiente de Agua PGEA,  en el cual se tiene definido el reemplazo de los sistemas convencionales por los de uso eficiente para las Sedes de la Universidad.</t>
  </si>
  <si>
    <t xml:space="preserve">Responsabilidad de los usuarios: Mantener en condiciones sanitarias adecuadas las instalaciones de distribución y almacenamiento de agua para consumo humano.
Mantener en adecuadas condiciones de operación la acometida y las redes internas domiciliarias para preservar la calidad del agua suministrada y de esta manera, ayudar a evitar problemas de salud pública.
Los responsables del mantenimiento y conservación locativa, deberán realizar el lavado y desinfección de los tanques de almacenamiento de agua para consumo humano, como mínimo cada seis (6) meses. </t>
  </si>
  <si>
    <t>Se cuenta con el Programa de Ahorro y Uso Eficiente de Agua PGEA, Con un Laboratorio de estudio y monitoreo de las propiedades físico-químicas y microbiologicas del agua (Centro de Estudios del Agua CEA), y con dos Plantas de Tratamiento de Aguas Residuales (PTAR).</t>
  </si>
  <si>
    <t>Resolución 90708 de 2013</t>
  </si>
  <si>
    <t>Por la cual se expide el Reglamento Técnico de Instalaciones Eléctricas –RETIE. 
Contempla obligaciones y responsabilidades de todos los actores involucrados en los procesos de generación, transmisión, transformación, distribución y uso final de la energía eléctrica.</t>
  </si>
  <si>
    <t>Capítulo I: Art 1,2. Capítulo I: Art 17 Numerales 9, 10, 21. Capítulo V: Art 29, 30. Capítulo VII: Art 36, 37, 38.</t>
  </si>
  <si>
    <t>Requisitos técnicos esenciales,  Iluminación, diseño e instalaciones. Transformadores eléctricos. Unidades de Potencia Interrumpida UPS. Subestaciones eléctricas, Requisitos especificos para uso final.</t>
  </si>
  <si>
    <t>Por la cual se corrigen unos yerros en el Reglamento Técnico de Instalaciones Eléctricas RETIE, establecido mediante Resolución No. 9 0708 de 2013</t>
  </si>
  <si>
    <t>Agosto de 2013</t>
  </si>
  <si>
    <t>Presidencia de la República</t>
  </si>
  <si>
    <t>Ley 697 de 2001</t>
  </si>
  <si>
    <t>Decreto 3683 de 2003</t>
  </si>
  <si>
    <t>Ley 629 de 2000</t>
  </si>
  <si>
    <t>Por medio de la cual se aprueba el "Protocolo de Kyoto de la Convención Marco de las Naciones Unidas sobre el Cambio Climático", hecho en Kyoto el 11 de diciembre de 1997.</t>
  </si>
  <si>
    <t>Mediante la cual se fomenta el uso racional y eficiente de la energía, se promueve la utilización de energías alternativas y se dictan otras disposiciones.</t>
  </si>
  <si>
    <t>Artículo 2, Numerales I, IV, VII.</t>
  </si>
  <si>
    <t>Titulo I, Capitulo II, Artículo 9, Literal C.Titulo II, Capitulo II, Artículo 13 y 14</t>
  </si>
  <si>
    <t>Art 1,2 y 4</t>
  </si>
  <si>
    <t xml:space="preserve">Resolución 180606 de 2008 </t>
  </si>
  <si>
    <t>Especialmente el Artículo 5°: Monitoreo y seguimiento. El ahorro en el consumo de energía como resultado de la aplicación de esta medida se efectuará con base en la información sobre los usuarios oficiales reportada por los comercializadores de energía a través del Sistema Unico de Información de la Superintendencia de Servicios Públicos Domiciliarios. Adicionalmente las entidades a las cuales aplica la presente resolución deberán reportar semestralmente al Ministerio de Minas y Energía la información relacionada con la aplicación de la presente medida en el formato anexo el cual hace parte integral de la presente resolución y que será publicado en la página web del Ministerio de Minas y Energía para su diligenciamiento y el envío respectivo deberá hacerse a través del correo electrónico urepublicas@minminas.gov.co</t>
  </si>
  <si>
    <t>Decreto 3450 de 2008</t>
  </si>
  <si>
    <t>Artículo 1, 2 y 4</t>
  </si>
  <si>
    <t>Por el cual se dictan medidas tendientes al uso racional y eficiente de la energía eléctrica.</t>
  </si>
  <si>
    <t>Resolución 90907 de 2013</t>
  </si>
  <si>
    <t>Aplicación del RETIE en las instalaciones eléctricas.</t>
  </si>
  <si>
    <t>Por la cual se especifican los requisitos técnicos que deben tener las fuentes lumínicas de alta eficacia usadas en sedes de entidades públicas.</t>
  </si>
  <si>
    <t>Resolución 181331 de 2009</t>
  </si>
  <si>
    <t>Capítulos 1, 2, 3 y 4.</t>
  </si>
  <si>
    <t>Por la cual se expide el Reglamento Técnico de Iluminación y Alumbrado Público Retilap y se dictan otras disposiciones.</t>
  </si>
  <si>
    <t>Por la cual se expide  el Reglamento Técnico de Iluminación y Alumbrado Público – RETILAP  y se dictan otras disposiciones.</t>
  </si>
  <si>
    <t>Todo el artículado de la Resolución.</t>
  </si>
  <si>
    <t>Resolución 180919 de 2010</t>
  </si>
  <si>
    <t>Por la cual se adopta el Plan de Acción Indicativo 2010-2015 para desarrollar el Programa de Uso Racional y Eficiente de la Energía y demás Formas de Energía No Convencionales, PROURE, se definen sus objetivos, subprogramas y se adoptan otras disposiciones al respecto.</t>
  </si>
  <si>
    <t>Art. 5: Definir los siguientes Subprogramas prioritarios en los sectores de consumo del Plan de Acción Indicativo 2010-2015 del Programa de Uso Racional y Eficiente de la Energía y demás Formas de Energía No Convencionales, PROURE: (...) c) En el sector comercial, público y servicios: 1. Difusión, promoción y aplicación de tecnologías y buenas prácticas en sistemas de iluminación, refrigeración y aire acondicionado; 2. Diseño, construcción, reconversión energética y uso eficiente y sostenible de edificaciones; 3. Caracterización, gestión de indicadores y asistencia técnica.</t>
  </si>
  <si>
    <t xml:space="preserve">Artículo. 5: </t>
  </si>
  <si>
    <t>Mediante la cual se fomenta el uso racional y eficiente de la energía, se promueve la utilización de energías alternativas y se dictan otras disposiciones</t>
  </si>
  <si>
    <t>Por el cual se adopta plan de acción indicativo 2010 -2015 para desarrollar el programa de Uso Racional de la Energía y demás formas de energía no convencionales, PROURE, se definen sus objetivos, subprogramas, y se adpotan otras disposiciones al respecto.</t>
  </si>
  <si>
    <t>Todo el reglamento en especial:
Capítulo I: DISPOSICIONES GENERALES 
Artículos 1: Objeto 
Artículo 2: Campo de aplicación
Capítulo II: REQUISITOS TECNICOS ESENCIALES
Artículos 16: Iluminación, diseño e instalaciones 
Artículo 17, numeral 9: Tableros eléctricos
Artículo 17, numerla 10: Transformadores eléctricos
Artículo 17, numeral 21: Unidades de potencia ininterrumpida (UPS)
Capítulo V:  SUBESTACIONES
Artículo 29: Disposiciones Generales
Artículo 30, numerla 2: Subestaciones de media tensión tipo interior en edificaciones
Capítulo VII: REQUISITOS ESPECIFICOS PARA INSTALACIONES DE USO FINAL
Artículo 36: Aspectos Generales
Artículo 37: Lineaminetos aplicables
Artículo 38: Requisitos partículares</t>
  </si>
  <si>
    <t>Capítulo I, Art 1, 2.  Capítulo II, Art 16, 17, Num 9, 10.Capítulo V: Art 29, 30, Num 2. Capítulo VII, Art 36, 37 y 38.</t>
  </si>
  <si>
    <t>Ley 1715 de 2014</t>
  </si>
  <si>
    <t>Por medio de la cual se regula la integración de las energías renovables no convencionales al Sistema Energético Nacional.</t>
  </si>
  <si>
    <t>Capítulo V, Art 26, 29, 30 y 32.</t>
  </si>
  <si>
    <t>Capítulo V: DEL DESARROLLO Y PROMOCIÓN DE LA GESTIÓN EFICIENTE DE LA ENEGÍA.
Artículo 26: Promoción de la eficiencia energética
Artículo 29: Buenas prácticas
Artículo 30: Edificios pertenecientes a las adminsitraciones públicas
Artículo 32: Planes de Gestión Eficiente de la Energía</t>
  </si>
  <si>
    <t xml:space="preserve">
Resolución 180540 de 2010
</t>
  </si>
  <si>
    <t>Contaminación de aguas por vertimientos</t>
  </si>
  <si>
    <t>Especifica el flujo luminoso mínimo y las características de la etiqueta informativa en cuanto a la eficacia energética de las bombillas fluorescentes de dos casquillos en los sistemas de precalentamiento, arranque rápido y arranque instantáneo.</t>
  </si>
  <si>
    <t>Decreto 4728 de 2010</t>
  </si>
  <si>
    <t>Fijación de los parámetros y los límites máximos permisibles de los vertimientos a las aguas superficiales, marinas, a los sistemas de alcantarillado público y al suelo</t>
  </si>
  <si>
    <t xml:space="preserve"> "Artículo 28. Fijación de la norma de vertimiento. El Ministerio de Ambiente, Vivienda y Desarrollo Territorial fijará los parámetros y los límites máximos permisibles de los vertimientos a las aguas superficiales, marinas, a los sistemas de alcantarillado público y al suelo. 
El Ministerio de Ambiente Vivienda y Desarrollo Territorial dentro de los diez (10) meses, contados a partir de la fecha de publicación de este decreto, expedirá las normas de vertimientos puntuales a aguas superficiales y a los sistemas de alcantarillado público.</t>
  </si>
  <si>
    <t xml:space="preserve">Artículos  28. </t>
  </si>
  <si>
    <t>Decreto 1140 de 2003</t>
  </si>
  <si>
    <t>Resolución 1045 de 2003</t>
  </si>
  <si>
    <t>Decreto 1713 de 2002</t>
  </si>
  <si>
    <t xml:space="preserve"> Resolución 541 de 1994</t>
  </si>
  <si>
    <t>Ley 511 de 1999</t>
  </si>
  <si>
    <t>Ley 9 de 1979</t>
  </si>
  <si>
    <t>Decreto 2811 del 1974</t>
  </si>
  <si>
    <t>Resolución 1511 de 2010</t>
  </si>
  <si>
    <t>Resolución 1512 de 2010</t>
  </si>
  <si>
    <t>Resolución 1297 de 2010</t>
  </si>
  <si>
    <t>Resolución 371 de 2009</t>
  </si>
  <si>
    <t>Resolución 372 de 2009</t>
  </si>
  <si>
    <t>Ley 1252 de 2008</t>
  </si>
  <si>
    <t>Presidencia de la República, MAVDT</t>
  </si>
  <si>
    <t>Ministerio de medio ambiente y desarrollo territorial</t>
  </si>
  <si>
    <t>Generación de residuos sólidos no peligrosos (Aprovechables, ordinarios, inertes, biodegradables y especiales)</t>
  </si>
  <si>
    <t>Presentación de Resíduos sólidos</t>
  </si>
  <si>
    <t>Artículo 2.</t>
  </si>
  <si>
    <t>Art. 6°. Componentes mínimos del Plan de Gestión Integral de Residuos Sólidos (PGIRS). Art. 11°. Modificación y/o actualización del PGIRS.</t>
  </si>
  <si>
    <t>Artículo 6, 11.</t>
  </si>
  <si>
    <t>Metodologia para la elaboración de los PGIRS y otras disposiciones</t>
  </si>
  <si>
    <t>TITULO I: NORMAS SOBRE CARACTERÍSTICAS Y CALIDAD DEL SERVICIO DE ASEO.                                                                                                                                                                                                Art. 14°. Obligación de almacenar y presentar. Art. 15°. Presentación de residuos sólidos para recolección. Art. 16°. Obligación de almacenar conjuntamente los residuos sólidos para recolección. Art. 17°. Características de los recipientes retornables para almacenamiento de resíduos sólidos. Art. 18°. Características de los recipientes desechables. Art. 21°. Sitios de ubicación para la presentación de los resíduos sólidos. Art. 23°. Sistema de almacenamiento. Art. 48°. Responsabilidad por los residuos sólidos generados en el cargue y descargue de mercancías y materiales. Art. 70°. Normas de aprovechamiento.</t>
  </si>
  <si>
    <t>Gestión Integral de Residuos Sólidos</t>
  </si>
  <si>
    <t>Titulo I, Artículos 14, 15, 16, 17, 18, 21, 23, 48, 70</t>
  </si>
  <si>
    <t>Ley 769 de 2002</t>
  </si>
  <si>
    <t>Artículo 102°. Manejo de escombros. Todo material de trabajo y escombros en la vía pública será manejado por el responsable de la labor, debidamente aislado, tomando las medidas para impedir que se disemine por cualquier forma, o que limite la circulación de vehículos o peatones, de acuerdo con las normas ambientales vigentes y será debidamente señalizado.</t>
  </si>
  <si>
    <t>Artículo 102°</t>
  </si>
  <si>
    <t xml:space="preserve">"Por la cual se expide el Código Nacional de Tránsito Terrestre y se dictan otras disposiciones". </t>
  </si>
  <si>
    <t>Artículo 1, 2.</t>
  </si>
  <si>
    <t>Cargue, descargue, transporte, almacenamiento y disposición final de escombros y materiales de construcción</t>
  </si>
  <si>
    <t>Art. 1°. Definiciones. Art. 2°. Regulación: I. En materia de transporte, II. En materia de almacenamiento, cargue y descargue, III. En materia de disposición final.</t>
  </si>
  <si>
    <t>Art. 1°. Establécese el Día Nacional del Reciclador y del Reciclaje, el cual se celebrará el primero de marzo de cada año</t>
  </si>
  <si>
    <t>Por la cual se establece el Día Nacional del Reciclador y del Reciclaje.</t>
  </si>
  <si>
    <t>Artículo 1.</t>
  </si>
  <si>
    <t>Medidas sanitárias sobre Residuos sólidos</t>
  </si>
  <si>
    <t>Art. 24°. Ningún establecimiento podrá almacenar a campo abierto o sin protección las basuras provenientes de sus instalaciones, sin previa autorización del Ministerio de Salud o la entidad delegada Art. 31°. Quienes produzcan basuras con características especiales, en los términos que señale el Ministerio de Salud, serán responsables de su recolección, transporte y disposición final. Art. 32°. Para los efectos de los artícuos 29 y 31 se podrán contratar los servicios de un tercero el cual deberá cumplir las exigencias que para tal fin establezca el Ministerio de Salud o la entidad delegada.</t>
  </si>
  <si>
    <t>Artículo 24, 29, 31, 32</t>
  </si>
  <si>
    <t>Artículo 35.</t>
  </si>
  <si>
    <t>Artículo 16, 20.</t>
  </si>
  <si>
    <t>Art. 16°. Obligaciones de los consumidores. Para efectos de aplicación de los Sistemas de Recolección Selectiva y Gestión Ambiental de Residuos de Bombillas, son obligaciones de los consumidores las siguientes: a) Retornar o entregar los residuos de bombillas a través de los puntos de recolección o los mecanismos equivalentes establecidos por los productores; b) Seguir las instrucciones de manejo seguro suministradas por los productores de bombillas; c) Separar los residuos de bombillas de los residuos sólidos domésticos para su entrega en puntos de recolección o mecanismos equivalentes.                                                                                                                                                      Art. 20°. Prohibiciones. Se prohíbe: a) Disponer residuos de bombillas en rellenos sanitarios; b) Quemar residuos de bombillas a cielo abierto; c) Enterrar residuos de bombillas; d) Abandonar residuos de bombillas en el espacio público.</t>
  </si>
  <si>
    <t>Art. 12°. De la Gestión de Residuos de Computadores y/o Periféricos.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                                                                                                                                                                                                                                                                                                 Art. 15°. 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                                                                                                                      Art. 19°. 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</si>
  <si>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 xml:space="preserve">Art. 16°. 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                                                                                                                                     Art 20°. Prohibiciones. Se prohíbe: a) Disponer residuos de pilas y/o acumuladores en rellenos sanitarios. b) Hacer quemas de residuos de pilas y/o acumuladores a cielo abierto. c) Enterrar residuos de pilas y/o acumuladores. d) Abandonar residuos de pilas y/o acumuladores en el espacio público. </t>
  </si>
  <si>
    <t>Art. 5°. De los consumidores o usuarios finales de baterías plomo ácido. Para efectos de los Planes de Gestión de Devolución de Productos Posconsumo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posconsumo al mecanismo de devolución o retorno que el fabricante o importador establezca.                                                                                                                                                                                                                                                                                                                                         Art. 10°. Prohibiciones. Además de las prohiciones consagradas en el artículo 32 del Decreto 4741 de 2005 sobre la materia, ninguna persona podrá: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c) Realizar en el centro de acopio algún proceso de transformación de la batería usada ni tampoco el destape y drenaje del ácido de la batería. d) Ubicar centros de acopio en zonas residenciales.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f) Abandonar las baterías plomo ácido a cielo abierto tanto en zonas urbanas como rurales. g) Quemar acumuladores o baterías usadas plomo ácido.
h) Verter el ácido sulfúrico o cualquier otro componente de las baterías usadas plomo ácido a los cuerpos de agua, sistemas de alcantarillado público, terrenos baldíos o cualquier otro sitio no autorizado.</t>
  </si>
  <si>
    <t>Art. 7°.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Art.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normatividad ambiental colombiana.</t>
  </si>
  <si>
    <t>Art. 35. Se prohibe descargar, sin autorización, los residuos, basuras y desperdicios, y en general, de desechos que deterioren los suelos o, causen daño o molestia al individuo o núcleos humanos</t>
  </si>
  <si>
    <t>Artículo 12, 15, 19.</t>
  </si>
  <si>
    <t>Residuos, basuras, desechos y desperdicios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</si>
  <si>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</si>
  <si>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</si>
  <si>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Sistema de recolección selectiva y Gestión ambiental de residuos de pilas y/o acumuladores</t>
  </si>
  <si>
    <t>Por la cual se establecen los elementos que deben contener los Planes de Gestión de Devolución de Productos Posconsumo de Baterías Usadas Plomo Acido, y se adoptan otras disposiciones.</t>
  </si>
  <si>
    <t>Artículo 5, 10.</t>
  </si>
  <si>
    <t>Por la cual se dictan normas prohibitivas en materia ambiental, referentes a los residuos y desechos peligrosos y se dictan otras disposiciones.</t>
  </si>
  <si>
    <t>Artículo 7, 12.</t>
  </si>
  <si>
    <t>Resolución 693 de 2007</t>
  </si>
  <si>
    <t>Art. 7°. De los consumidores o usuarios de plaguicidas. Son obligaciones del consumidor o usuario final de plaguicidas, con el fin de minimizar los riesgos a la salud humana y el ambiente durante las diferentes etapas de manejo de los mismos, las siguientes: 7.1. Seguir las instrucciones de manejo seguro suministradas por el fabricante o importador del plaguicida, en la etiqueta del producto. 7.2. Realizar la práctica de triple lavado a los envases que hayan estado en contacto con plaguicidas e inutilizarlos sin destruir la información de las etiquetas, de conformidad con el procedimiento recomendado por el fabricante o importador del plaguicida. 7.3. Entregar los residuos posconsumo de plaguicidas, al mecanismo de devolución que el fabricante o importador haya establecido.                                                                                                                                                     Art. 10°. Prohibiciones. Además de las prohibiciones consagradas en el artículo 32 del Decreto 4741 de 2005 y el artículo 6° del Decreto 1443 de 2004 sobre la materia, ninguna persona podrá: 10.1. Que los envases o empaques y embalajes contaminados con plaguicidas se sometan a actividades de aprovechamiento y valorización para la elaboración de juguetes, utensilios domésticos, recipientes y empaques que vayan a estar en contacto con agua para consumo humano, alimentos o medicamentos. 10.2. Utilizar o emplear población infantil para realizar algún tipo de actividades relacionadas con los Planes de Gestión de Devolución de Posconsumo de Plaguicidas.</t>
  </si>
  <si>
    <t>Por la cual se establecen criterios y requisitos que deben ser considerados para los Planes de Gestión de Devolución de Productos Posconsumo de Plaguicidas</t>
  </si>
  <si>
    <t>Artículo 7, 10.</t>
  </si>
  <si>
    <t>Resolución 0062 de 2007</t>
  </si>
  <si>
    <t>IDEAM</t>
  </si>
  <si>
    <t>Por la cual se adoptan los protocolos de muestreo 
y análisis de laboratorio para la 
caracterización fisicoquímica de los residuos o des
hechos peligrosos en el país</t>
  </si>
  <si>
    <t>Resolución 1362 de 2007</t>
  </si>
  <si>
    <t>Por la cual se establecen los requisitos y el procedimiento para el Registro de Generadores de Residuos o Desechos Peligrosos, a que hacen referencia los artículos 27 y 28 del Decreto 4741 del 30 de diciembre de 2005</t>
  </si>
  <si>
    <t>Artículo 2°. Solicitud de Inscripción en el Registro de Generadores de Residuos o Desechos Peligrosos. Artículo 3°. Número de Registro. Artículo 4°. Información a ser diligenciada en el Registro de Generadores de Residuos o Desechos Peligrosos. Artículo 5°. Actualización de la información diligenciada en el Registro de Generadores de Residuos o Desechos Peligrosos. Artículo 6°. Sitio de inscripción, diligenciamiento de la información del Registro de Generadores de Residuos o Desechos Peligrosos y actualización. Artículo 12. Régimen sancionatorio.</t>
  </si>
  <si>
    <t>Artículo 2, 3, 4, 5, 6, 12.</t>
  </si>
  <si>
    <t>Decreto 1609 de 2002</t>
  </si>
  <si>
    <t>Resolución 415 de 1998</t>
  </si>
  <si>
    <t>NTC 4435 de 1998</t>
  </si>
  <si>
    <t>NTC 4532 de 1998</t>
  </si>
  <si>
    <t>Resolución 2309 de 1986</t>
  </si>
  <si>
    <t xml:space="preserve">Decreto 3450 de 2008 </t>
  </si>
  <si>
    <t>Resolución 0222 de 2011</t>
  </si>
  <si>
    <t>Ley 1672 de 2013</t>
  </si>
  <si>
    <t>Decreto 0351 de 2014</t>
  </si>
  <si>
    <t>ICONTEC</t>
  </si>
  <si>
    <t>Ministerio de Salud y Protección Social</t>
  </si>
  <si>
    <t>Las disposiciones de la presente ley se aplican en todo el territorio nacional, a las personas naturales o jurídicas que importen, produzcan, comercialicen, consumen aparatos eléctricos y electrónicos y gestionen sus respectivos residuos.
El productor es responsable de establecer, directamente o a través de terceros que actúen en su nombre, un sistema de recolección y gestión ambientalmente segura
El comercializador de aparatos eléctricos y electrónicos tiene la obligación de brindar apoyo técnico y logístico al productor, en la recolección y gestión ambientalmente segura de los residuos de estos productos
Los usuarios de aparatos eléctricos y electrónicos deberán entregar los ' residuos de estos productos, en los sitios que para tal fin dispongan los productores o terceros que actúen en su nombre
Los gestores: Garantizar el manejo ambientalmente seguro de los Residuos de Aparatos Eléctricos y Electrónicos (RAEE), con el fin de prevenir y minimizar cualquier impacto sobre la salud y el ambiente, en especial cuando estos contengan metales pesados o cualquier otra sustancia peligrosa.
Se prohíbe la disposición de Residuos de Aparatos Eléctricos y Electrónicos (RAEE) en rellenos sanitarios.</t>
  </si>
  <si>
    <t>Obligaciones del generador. Son obligaciones del generador:
1. Garantizar la gestión integral de sus residuos hospitalarios y similares y velar por el cumplimiento de los procedimientos establecidos en el Manual para tales efectos.
2. Velar por el manejo de los residuos hospitalarios hasta cuando los residuos peligrosos sean tratados y/o dispuestos de manera definitiva o aprovechados en el caso de los mercuriales. Igualmente esta obligación se extiende a los afluentes, emisiones, productos y subproductos de los residuos peligrosos, por los efectos ocasionados a la salud o al ambiente.
El fabricante o importador de un producto o sustancia química con propiedad peligrosa que dé lugar a un residuo hospitalario o similar peligroso se equipara a un generador, en cuanto a responsabilidad por el manejo de los embalajes y residuos del producto o sustancia, de conformidad con la Ley 430 de 1998.
3. Garantizar ambiental y sanitariamente un adecuado tratamiento y disposición final de los residuos hospitalarios y similares conforme a los procedimientos exigidos por los Ministerios del Medio Ambiente y Salud. Para lo anterior podrán contratar la prestación del servicio especial de tratamiento y la disposición final.
4. Responder en forma integral por los efectos ocasionados a la salud o al medio ambiente como consecuencia de un contenido químico o biológico no declarado a la Empresa Prestadora del Servicio Especial de Aseo y a la autoridad ambiental.
5. Diseñar un plan para la gestión ambiental y sanitaria interna de sus residuos hospitalarios y similares conforme a los procedimientos exigidos por los Ministerios del Medio Ambiente y Salud, según sus competencias.
6. Capacitar técnicamente a sus funcionarios en las acciones y actividades exigidas en el plan para la gestión integral ambiental y sanitaria de sus residuos hospitalarios y similares.
7. Obtener las autorizaciones a que haya lugar.
8. Realizar la desactivación a todos los residuos hospitalarios y similares peligrosos infecciosos y químicos mercuriales, previa entrega para su gestión externa.</t>
  </si>
  <si>
    <t>Manejo y transporte terrestre de mercancías peligrosas</t>
  </si>
  <si>
    <t>Preparación de hojas de seguridad de materiales (MSDS) para sustancias químicas y materiales usados en condiciones ocupacionales industriales</t>
  </si>
  <si>
    <t>La preparación de tarjetas de emergencia para transporte de sustancias químicas y materiales</t>
  </si>
  <si>
    <t>Por la cual se dictan normas para el cumplimiento en cuanto a Residuos Especiales.</t>
  </si>
  <si>
    <t>Por el cual se dictan medidas tendientes al uso racional y eficiente de la energía</t>
  </si>
  <si>
    <t>Por la cual se establecen los elementos que deben ser considerados en los planes de gestión de devolución de productos postconsumo de fármacos o medicamentos vencidos.</t>
  </si>
  <si>
    <t>Por la cual se establecen requisitos para la gestión ambiental integral de equipos y desechos que consisten, contienen o están contaminados con Bifenilos Policlorados (PCB</t>
  </si>
  <si>
    <t>Por la cual se establecen los lineamientos para la adopción de una política pública de gestión integral de residuos de aparatos eléctricos y electrónicos (RAEE), y se dictan otras disposiciones</t>
  </si>
  <si>
    <t>Por el cual se reglamenta la gestión integral de los residuos generados en la atención en salud y otras actividades.</t>
  </si>
  <si>
    <t>Artículo 1, 2, 4, 11, 12, 20, 22, 47.</t>
  </si>
  <si>
    <t xml:space="preserve">Art. 1°. Requisitos técnicos y de seguridad para el manejo y transporte de mercancías peligrosas por carretera en vehículos automotores en todo el territorio nacional. Art. 2°.  Alcance y aplicación. Art. 4°. Manejo de la carga. Art. 11°. Obligaciones  del  remitente  y/o  propietario  de  mercancías  peligrosas. Art. 12°. Obligaciones del destinatario de la carga. Art. 20°. El manejo de mercancías tóxicas e infecciosas.  Art. 22°. Además del cumplimiento de lo establecido en este decreto, para el manejo de las mercancías peligrosas se debe cumplir con las disposiciones ambientales vigentes. Art. 47°. Los desechos que se generen por cualquier proceso productivo, incluyendo los envases y embalajes, adquieren las características de mercancía peligrosa. Por lo tanto, su manejo  y  transporte  se  debe  realizar  cumpliendo  los  mismos  requisitos  y  obligaciones. </t>
  </si>
  <si>
    <t>Artículo 6.</t>
  </si>
  <si>
    <t>Artículo 6°. Toda persona natural o jurídica que genere aceite usado o los maneje, estará obligado a conocer la destinación última que se le este dando a los volúmenes generados o manejados del mismo, bien sea que los venda, los ceda, los reprocese o ejecute cualquier otra actividad con ellos, y deberá llevar un registro que deberá contener como mínimo la siguiente información: a) Proveedor del aceite usado; b) Origen del aceite usado; c) Volumen y proporción de aceite usado empleado en la mezcla, y d) Tipo de combustible que se ha mezclado con el aceite usado. PAR. 1°. La persona natural o jurídica que consuma los aceites de desecho como combustible en hornos y calderas, debe también llevar este registro. Los registros de los que trata el presente artículo, deben tenerse a disposición de las autoridades ambientales para la verificación respectiva, cuando éstas así lo requieran.</t>
  </si>
  <si>
    <t>Todo el contenido de la norma técnica</t>
  </si>
  <si>
    <t>Artículo 18, 19, 21, 22, 33, 34, 37, 38, 39, 48, 62, 63, 73, 90, 96.</t>
  </si>
  <si>
    <t xml:space="preserve">Art. 18°.  Los generadores de residuos especiales podrán contratar su manejo total o parcial. Art. 19°. Responsabilidad en el manejo de residuos especiales tanto del generador como del transportador. Art. 21°. Responsabilidad por contaminación. Art. 22°. Toma, preservación y análisis de muestras de los residuos especiales generados. Art. 33°. Presentación de los resíduos especiales. Art. 34°. Características de los recipientes para residuos especiales. Art. 37°. Requisitos para establecer la ruta  interna para manejo de residuos especiales. Art. 38°. Requisitos para Sitios de Almacenamiento exclusivos  de residuos especiales.  Art. 39°. Se prohíbe a la empresa el  almacenamiento de residuos especiales en cajas estacionarias dedicadas al servicio ordinario. Art. 48°. Modificaciones en el programa de transporte. los generadores o sus contratistas deben informar y adiestrar al transportador sobre los residuos que transporta. Art. 62°. Acciones que debe  tomar la empresa en caso de presentación de una emergencia por manejo de residuos especiales. Art. 63°. Acciones a tomar una vez superada la emergencia. Art. 73°. Plan de cumplimiento para manejo de residuos especiales. Art. 90°. Aplicación de otras normas cuando el manejo de residuos especiales interfiera en los procesos. Art. 96°. La empresa debe contar con medidas de seguridad para manejo de residuos especiales.                                                                      </t>
  </si>
  <si>
    <t>Artículo 4.</t>
  </si>
  <si>
    <t>Art 4. Recolección y disposición final de los productos sustituidos. El manejo de las fuentes lumínicas de desecho o de sus elementos se hará de acuerdo con las normas legales y reglamentarias expedidas por la autoridad competente</t>
  </si>
  <si>
    <t>Artículo 13.</t>
  </si>
  <si>
    <t>Art 13. PROHIBICIONES. Además de las prohibiciones consagradas en el artículo 32 del Decreto 4741 de 2005 sobre la materia, ninguna persona podrá:
-Disponer los fármacos o medicamentos vencidos en rellenos sanitarios y en celdas o rellenos de seguridad, salvo autorización previa de la autoridad ambiental competente y la adopción de las medidas ambientales a que haya lugar.
-Entregar los fármacos o medicamentos vencidos a instalaciones de almacenamiento, aprovechamiento y/o valorización, recuperación y reciclaje, tratamiento o disposición final que no cuente con las licencias o permisos o autorizaciones ambientales a que haya lugar.
-Ubicar centros de acopio en zonas residenciales.
-Abandonar los fármacos o medicamentos vencidos a cielo abierto tanto en zonas urbanas como rurales.
-Quemar fármacos o medicamentos vencidos.
-Verter los fármacos o medicamentos vencidos a los cuerpos de agua, sistemas de alcantarillado público, terrenos baldíos o cualquier otro sitio no autorizado.</t>
  </si>
  <si>
    <t>Artículo 1 y 36.</t>
  </si>
  <si>
    <t>Resolución 627 de 2006</t>
  </si>
  <si>
    <t>Resolución 8321 de 1983</t>
  </si>
  <si>
    <t>Artículo 9, 17, 26.</t>
  </si>
  <si>
    <t>Por la cual se establece la norma nacional de emisión de ruido y ruido ambiental</t>
  </si>
  <si>
    <t xml:space="preserve"> CAPITULO I Artículo 1  al 6, 9, 11 al 16,  CAPITULO II Artículo 17 al 18, CAPITULO III Artículo 21 al 24, 26 CAPITULO IV , Artículo 35 al 36, CAPITULO V, Artículo 41 al 54, 60.</t>
  </si>
  <si>
    <t>Por la cual se dictan normas sobre Protección y conservación de la Audición de la Salud y el bienestar de las personas, por causa de la producción y emisión de ruidos</t>
  </si>
  <si>
    <t>Generación de residuos  peligrosos de tipo industrial (Equipos de computo en desuso, Luminarias, Bombillas, Pilas, Baterias Plomo ácido, equipos contaminados con PCB)</t>
  </si>
  <si>
    <t>Por la cual se establecen los casos en los cuales se permite la combustión de los aceites de desecho y las condiciones técnicas para realizar la misma.</t>
  </si>
  <si>
    <t xml:space="preserve">Art. 9°. Estándares máximos permisibles de emisión de ruido. En la Tabla 1 de la presente resolución se establecen los estándares máximos permisibles de niveles de emisión de ruido expresados en decibeles ponderados A (dB(A)): Sector B. Tranquilidad y Ruido Moderado (Universidades, colegios, escuelas, centros de estudio e investigación). En el día 65 dB, en la noche 55 dB. Art. 17°. Estándares Máximos Permisibles de Niveles de Ruido Ambiental. En la Tabla 2 de la presente resolución, se establecen los estándares máximos permisibles de niveles de ruido ambiental expresados en decibeles ponderados A (dB(A)). Sector B. Tranquilidad y Ruido Moderado. Universidades, colegios, escuelas, centros de estudio e investigación. En el día 65 dB y en la noche 50 dB. Art. 26°. Edificaciones. Sin perjuicio de lo establecido en otros artículos de esta resolución, en todas las edificaciones, se debe exigir que se adopten las medidas preventivas necesarias, a fin de conseguir que las instalaciones auxiliares y complementarias de las edificaciones, tales como ascensores, (...), permanezcan con las precauciones de ubicación y aislamiento que garanticen que no se superen los estándares máximos permisibles de emisión de ruido, contemplados en la Tabla 1 de la presente resolución, y que no se transmitan al ambiente ruidos que superen los estándares de ruido ambiental establecidos en la Tabla 2 de esta resolución. </t>
  </si>
  <si>
    <t>Libro 2, Régimen Reglamentario del Sector Ambiente, parte 2, reglamentaciones, titulo 3, aguas no marítimas, trata lo referente a la planificación, ordenación y manejo de las cuencas hidrográficas y acuíferas del país, el uso y aprovechamiento del agua, estudios de factibilidad sobre aprovechamiento de aguas para proyectos de riego, ordenamiento del recurso hídrico y vertimientos.</t>
  </si>
  <si>
    <t>Libro 2, Parte 2, Titulo 3.</t>
  </si>
  <si>
    <t>Libro 2, Régimen Reglamentario del Sector Ambiente, parte 2, reglamentaciones, titulo 4, aire.Trata lo referente a la protección y control de la calidad del aire.</t>
  </si>
  <si>
    <t>Libro 2, Parte 2, Titulo 4.</t>
  </si>
  <si>
    <t>Aire</t>
  </si>
  <si>
    <t>Generación de residuos peligrosos</t>
  </si>
  <si>
    <t>Libro 2, Régimen Reglamentario del Sector Ambiente, parte 2, reglamentaciones, titulo 6 residuos peligrosos. Reglamenta lo referente a la prevención de la generación de residuos y desechos peligrosos, y el manejo de esos residuos con el fin de proteger la salud humana y el ambiente.</t>
  </si>
  <si>
    <t>Libro 2, Parte 2, Titulo 6.</t>
  </si>
  <si>
    <t>Ministerio de Transporte</t>
  </si>
  <si>
    <t>10/28/1998</t>
  </si>
  <si>
    <t>Residuos sólidos</t>
  </si>
  <si>
    <t>Residuos especiales (Escombros)</t>
  </si>
  <si>
    <t>Reciclaje</t>
  </si>
  <si>
    <t>Residuos Peligrosos</t>
  </si>
  <si>
    <t>Residuos especiales (Bombillas)</t>
  </si>
  <si>
    <t>Residuos especiales (Equipos de Computo)</t>
  </si>
  <si>
    <t>Residuos especiales (Luminarias)</t>
  </si>
  <si>
    <t>Residuos especiales (Equipos y desechos contaminados con PCB)</t>
  </si>
  <si>
    <t>Residuos especiales (RAEE)</t>
  </si>
  <si>
    <t>Residuos especiales (Pilas)</t>
  </si>
  <si>
    <t>Residuos especiales (Baterias plomo ácido)</t>
  </si>
  <si>
    <t xml:space="preserve">Selección de métodos y ensayos apropiados  para  el  país,  que  permiten  la  caracterización  físico -química  de  los  residuos  o  desechos  peligrosos,  que  se  encuentran  recopilados  en  el  documento  denominado:  </t>
  </si>
  <si>
    <t>Residuos especiales (Plaguisidas)</t>
  </si>
  <si>
    <t>Generación de residuos  peligrosos de tipo químico.</t>
  </si>
  <si>
    <t>Transporte de  mercancias peligrosas</t>
  </si>
  <si>
    <t>Muestreo</t>
  </si>
  <si>
    <t>Residuos especiales (Aceites desechados)</t>
  </si>
  <si>
    <t>Preparación ante Emergencias</t>
  </si>
  <si>
    <t>Residuos especiales (Medicamentos vencidos)</t>
  </si>
  <si>
    <t>Residuos Biológico-infecciosos</t>
  </si>
  <si>
    <t>Ruido</t>
  </si>
  <si>
    <t>Generación de residuos  peligrosos Biológico-Infecciosos.</t>
  </si>
  <si>
    <t>Generación de Ruido Ambiental</t>
  </si>
  <si>
    <t>Calidad del Aire</t>
  </si>
  <si>
    <t>Interpretación</t>
  </si>
  <si>
    <t>Se cuenta con el Programa de Gestión  Uso Eficiente de la Energia (PGEE), Mantenimiento e instalación de circuitos según los requerimientos de la norma.</t>
  </si>
  <si>
    <t>Se cuenta con el Programa de Gestión  Uso Eficiente de la Energia (PGEE)</t>
  </si>
  <si>
    <t>Se cuenta con el programa de gestión integral de residuos (PGIR) institucionalizado.</t>
  </si>
  <si>
    <t>Programas del Sistema de Gestión Ambiental (SGA), Sistema de Gestión de Seguridad y Salud en el Trabajo SG-SST.</t>
  </si>
  <si>
    <t xml:space="preserve">Se cuenta con el programa de gestión integral de residuos (PGIR) institucionalizado. </t>
  </si>
  <si>
    <t>Se cuenta con el programa de gestión integral de residuos (PGIR) institucionalizado. Planes de Debolución de Productos Posconsumo.</t>
  </si>
  <si>
    <t>Actualmente se realiza a traves de laboratorios acreditados.</t>
  </si>
  <si>
    <t>Sistema de Gestión Ambiental</t>
  </si>
  <si>
    <t>Todos los aspectos ambientales</t>
  </si>
  <si>
    <t>Límites para contratación en el mercado competitivo
Obligación de recaudar la contribución de solidaridad.</t>
  </si>
  <si>
    <r>
      <t xml:space="preserve">Se entiende por programa para el uso eficiente y ahorro de agua el conjunto de proyectos y acciones que deben elaborar y adoptar las entidades encargadas de la prestación de los servicios de acueducto, alcantarillado, riego y drenaje, producción hidroeléctrica y </t>
    </r>
    <r>
      <rPr>
        <sz val="10"/>
        <rFont val="Candara"/>
        <family val="2"/>
      </rPr>
      <t>demás usuarios del recurso hídrico.</t>
    </r>
  </si>
  <si>
    <r>
      <t xml:space="preserve">Modifica parcialmente el Decreto 1713 de 2002. Art. </t>
    </r>
    <r>
      <rPr>
        <b/>
        <sz val="11"/>
        <rFont val="Candara"/>
        <family val="2"/>
      </rPr>
      <t>2°.</t>
    </r>
    <r>
      <rPr>
        <sz val="11"/>
        <rFont val="Candara"/>
        <family val="2"/>
      </rPr>
      <t xml:space="preserve"> Sitios de ubicación para la presentación de los residuos sólidos</t>
    </r>
  </si>
  <si>
    <t>Art 1 y 36. Los propietarios de equipos y desechos contaminados con PCB están obligados a identificar y marcar sus existencias. Además, deberán inscribirlos en el inventario de PCB, ante la autoridad ambiental entre el primero de julio y el 31 de diciembre de 2012.
Los propietarios de equipos contaminados con PCB pueden realizar el almacenamiento, previo a la eliminación, en sus instalaciones hasta por un periodo de doce (12) meses
Además, el transporte de dichos equipos y desechos deberá cumplir con lo establecido en el Decreto 1609 de 2002 por medio del cual se regula el transporte por carretera de mercancías peligrosas 
Los equipos nuevos como Transformadores eléctricos, condensadores eléctricos, interruptores, reguladores, reconectores u otros dispositivos, deben tener certificación por parte del proveedor de que el equipo fue fabricado libre de PCB.
toda persona natural o jurídica, pública o privada, que se encuentre en el campo de aplicación de esta norma, debe solicitar ante la autoridad ambiental la inscripción en el inventario de PCB; independientemente de cualquier otro registro que se tenga ante la autoridad ambiental.</t>
  </si>
  <si>
    <r>
      <t xml:space="preserve">CAPITULO I. Definiciones Generales: </t>
    </r>
    <r>
      <rPr>
        <b/>
        <sz val="11"/>
        <rFont val="Candara"/>
        <family val="2"/>
      </rPr>
      <t>Art. 1° - 6°, 9°, 11° - 16°.</t>
    </r>
    <r>
      <rPr>
        <sz val="11"/>
        <rFont val="Candara"/>
        <family val="2"/>
      </rPr>
      <t xml:space="preserve"> CAPITULO II. Del ruido ambiental y sus métodos de medición: </t>
    </r>
    <r>
      <rPr>
        <b/>
        <sz val="11"/>
        <rFont val="Candara"/>
        <family val="2"/>
      </rPr>
      <t>Art. 17° - 18°</t>
    </r>
    <r>
      <rPr>
        <sz val="11"/>
        <rFont val="Candara"/>
        <family val="2"/>
      </rPr>
      <t xml:space="preserve">. CAPITULO III. Normas Generales de emisión de ruido para fuentes emisoras: </t>
    </r>
    <r>
      <rPr>
        <b/>
        <sz val="11"/>
        <rFont val="Candara"/>
        <family val="2"/>
      </rPr>
      <t>Art. 21° -24°, 26°</t>
    </r>
    <r>
      <rPr>
        <sz val="11"/>
        <rFont val="Candara"/>
        <family val="2"/>
      </rPr>
      <t xml:space="preserve">. CAPITULO IV. Normas especiales de emisión de ruido para algunas fuentes emisoras: </t>
    </r>
    <r>
      <rPr>
        <b/>
        <sz val="11"/>
        <rFont val="Candara"/>
        <family val="2"/>
      </rPr>
      <t>Art. 35° - 36°</t>
    </r>
    <r>
      <rPr>
        <sz val="11"/>
        <rFont val="Candara"/>
        <family val="2"/>
      </rPr>
      <t xml:space="preserve">. CAPITULO V. Protección y conservación de la audición por emisión de ruido en los lugares de trabajo: </t>
    </r>
    <r>
      <rPr>
        <b/>
        <sz val="11"/>
        <rFont val="Candara"/>
        <family val="2"/>
      </rPr>
      <t xml:space="preserve">Art. 41° - 54° </t>
    </r>
    <r>
      <rPr>
        <sz val="11"/>
        <rFont val="Candara"/>
        <family val="2"/>
      </rPr>
      <t xml:space="preserve">(Tablas 3 y 4), </t>
    </r>
    <r>
      <rPr>
        <b/>
        <sz val="11"/>
        <rFont val="Candara"/>
        <family val="2"/>
      </rPr>
      <t>Art. 60°</t>
    </r>
    <r>
      <rPr>
        <sz val="11"/>
        <rFont val="Candara"/>
        <family val="2"/>
      </rPr>
      <t>.</t>
    </r>
  </si>
  <si>
    <t>Partícularmente los artículos:
Artículo 1°: Declárase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
Artículo 3°: Definiciones. Para efectos de interpretar y aplicar la presente ley.</t>
  </si>
  <si>
    <t>Acápite a: Aplicará y/o seguirá elaborando políticas y medidas de conformidad con sus circunstancias nacionales, por ejemplo las siguientes:  numerales: 
I: fomento de la eficiencia energética en los sectores pertinentes de la economía nacional;
 IV: investigación, promoción, desarrollo y aumento del uso de formas nuevas y renovables de energía, de tecnologías de secuestro del dióxido de carbono y de tecnologías avanzadas y novedosas que sean ecológicamente racionales; 
VII: Limitación y reducción de las emisiones para promover el desarrollo sostenible.</t>
  </si>
  <si>
    <t>Establecer los rangos de eficiencia energética que permitirán clasificar los acondicionadores de aire tipo unitario, de acuerdo a su desempeño energético, especifica el contenido de la etiqueta de eficiencia energética para los acondicionadores de aire operados con energía eléctrica.</t>
  </si>
  <si>
    <t>Derechos colectivos y del ambiente
Es deber de los ciudadanos proteger los recursos naturales y cuidar el medio ambiente.</t>
  </si>
  <si>
    <t>Los edificios donde funcionen entidades públicas deben adoptar medidas de ahorro de energía en sus procesos.</t>
  </si>
  <si>
    <t>Por el cual se modifica y adiciona el Decreto 2331 de 2007 sobre uso racional y eficiente de energía eléctrica.</t>
  </si>
  <si>
    <t>Por medio del cual se dictan disposiciones para promover prácticas con fines de uso racional y eficiente de energía eléctrica.</t>
  </si>
  <si>
    <t>El ambiente es patrimonio común social. Lograr la preservación y restauración del ambiente y la conservación, mejoramiento y utilización racional de los recursos naturales renovables.                                                                                                                                             Regular la conducta humana, individual o colectiva y la actividad de la Administración Pública, respecto del ambiente y de los recursos naturales renovables.
Factores que deterioran el ambiente;  El uso de elementos ambientales y de recursos naturales renovables.
Reglas sobre manejo de residuos, basuras, desechos y desperdicios.
Condiciones y requisitos para prevenir y controlar los efectos nocivos por el uso o explotación de los recursos naturales no renovables.
Reglamenta medidas para mantener la atmósfera y el espacio aéreo en condiciones que no causen daño.</t>
  </si>
  <si>
    <t>Todas las empresas tienen el derecho a construir, operar y modificar sus redes e instalaciones para prestar los servicios públicos. Que las comisiones de regulación pueden exigir que haya posibilidad de interconexión y de  homologación técnica de las redes, cuando sea indispensable para proteger a los usuarios, para garantizar la calidad del servicio o para promover la competencia.</t>
  </si>
  <si>
    <t>Por la cual se expide el Reglamento Técnico de Instalaciones Eléctricas – RETIE,   que fija las 
condiciones técnicas que  garanticen la  seguridad en los procesos de  Generación, Transmisión, Transformación, Distribución  y Utilización de la energía eléctrica  en la República de Colombia y se dictan otras disposiciones.</t>
  </si>
  <si>
    <t>Por el cual se establece una medida tendiente al uso racional y eficiente de energía eléctrica.</t>
  </si>
  <si>
    <t>En todo caso, las Entidades Públicas de cualquier orden, deberán sustituir las fuentes de iluminación de baja eficacia lumínica, por fuentes lumínicas de la más alta eficacia disponible en el mercado.
Recolección y Disposición final de las luminarias y Ios dispositivos de Iluminación:</t>
  </si>
  <si>
    <t>Se cuenta con Programas de Gestión Ambiental los cuales describen las actividades tendientes al cuidado del Medio Ambiente.</t>
  </si>
  <si>
    <t>Se cuenta con el Programa de Gestión  Uso Eficiente de la Energia (PGEE) en las Sedes de la Universidad se han reemplazado las bombillas convencionales por luminarias fluorescentes y Sistemas LED. Programa de Gestión Integral de Residuos.</t>
  </si>
  <si>
    <t>Se cuenta con el Programa de Gestión  Uso Eficiente de la Energia. (PGEE)</t>
  </si>
  <si>
    <t>Artículo 1°: 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Incluido el parágrafo.                                                                                                            Artículo 2°: Prohibición. A partir del 1° de enero del año 2011 no se permitirá en el territorio de la República de Colombia la importación, distribución, comercialización y utilización de fuentes de iluminación de baja eficacia lumínica.                                                                                                                                        Artículo 4. Recolección y disposición final de los productos sustituidos. El manejo de las fuentes lumínicas de desecho o de sus elementos se hará de acuerdo con las normas legales y reglamentarias expedidas por la autoridad competente.</t>
  </si>
  <si>
    <t>Capítulos1:  Introducción; 
Capítulo 2: Requisitos Generales para un Sistema de Iluminación;         Capítulo 3: Requisitos de productos para iluminación;
Capítulo 4: Diseños y cálculos de iluminación interior
Sección 420: Requisitos específicos de iluminación interior. (oficinas, instituciones educativas, auditorios, salas de lectura)</t>
  </si>
  <si>
    <t>T I T U L O I ESTRUCTURA INSTITUCIONAL. Capitulo II Comisión Intersectorial para el Uso Racional y Eficiente de la Energía y Fuentes No Convencionales de Energía, CIURE
Artículo 9, literal c: Efectuar el seguimiento de las metas, y variables energéticas y económicas que permitan medir el avance en la implementación del Programa de Uso Racional y Eficiente de Energía y demás Formas de Energía No Convencionales, PROURE;
T I T U L O II ESTÍMULOS.    CAPITULO I Estímulos  para la investigación y la educación.           
Artículo 13: Estímulos para la investigación. Colciencias, a través de los Programas Nacionales del Sistema Nacional de Ciencia y Tecnología que sean pertinentes, desarrollará estrategias y acciones en conjunto con otras entidades, para crear líneas de investigación y desarrollo tecnológico en el uso racional y eficiente de la energía y/o fuentes no convencionales de energía, en un término no mayor a seis (6) meses contados a partir de la publicación del presente decreto en el Diario Oficial.
Artículo 14: Estímulos para la educación. El Icetex implementará el otorgamiento de préstamos a estudiantes de carreras o especializaciones relacionadas con el tema de uso racional y eficiente de la energía y/o fuentes no convencionales de energía en un término de seis (6) meses contados a partir de la publicación del presente decreto en el Diario Oficial. Así mismo, organizará un sistema de información que contenga la oferta de programas de posgrados nacionales e internacionales en relación con el uso eficiente y racional de la energía y/o fuentes no convencionales de energía.</t>
  </si>
  <si>
    <t>VERSIÓN: 0</t>
  </si>
  <si>
    <t>CÓDIGO :DOC-GA-005</t>
  </si>
  <si>
    <t>FECHA: 26/10/2015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</si>
</sst>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1"/>
      <color theme="1"/>
      <name val="Arial"/>
      <family val="2"/>
    </font>
    <font>
      <sz val="11"/>
      <color theme="1"/>
      <name val="Calibri"/>
      <family val="2"/>
      <scheme val="minor"/>
    </font>
    <font>
      <sz val="11"/>
      <color theme="0"/>
      <name val="Calibri"/>
      <family val="2"/>
      <scheme val="minor"/>
    </font>
    <font>
      <b/>
      <sz val="11"/>
      <color theme="1"/>
      <name val="Candara"/>
      <family val="2"/>
    </font>
    <font>
      <sz val="11"/>
      <color theme="1"/>
      <name val="Candara"/>
      <family val="2"/>
    </font>
    <font>
      <sz val="11"/>
      <name val="Candara"/>
      <family val="2"/>
    </font>
    <font>
      <sz val="10"/>
      <name val="Candara"/>
      <family val="2"/>
    </font>
    <font>
      <b/>
      <sz val="11"/>
      <name val="Candara"/>
      <family val="2"/>
    </font>
    <font>
      <b/>
      <sz val="20"/>
      <color theme="1"/>
      <name val="Candara"/>
      <family val="2"/>
    </font>
    <font>
      <b/>
      <sz val="11"/>
      <color theme="0"/>
      <name val="Candara"/>
      <family val="2"/>
    </font>
    <font>
      <sz val="10"/>
      <color theme="1"/>
      <name val="Arial"/>
      <family val="2"/>
    </font>
  </fonts>
  <fills count="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5">
    <xf numFmtId="0" fontId="0" fillId="0" borderId="0"/>
    <xf numFmtId="0" fontId="2" fillId="0" borderId="0"/>
    <xf numFmtId="0" fontId="1" fillId="0" borderId="0"/>
    <xf numFmtId="0" fontId="4" fillId="2" borderId="0" applyNumberFormat="0" applyBorder="0" applyAlignment="0" applyProtection="0"/>
    <xf numFmtId="0" fontId="3" fillId="3" borderId="0" applyNumberFormat="0" applyBorder="0" applyAlignment="0" applyProtection="0"/>
  </cellStyleXfs>
  <cellXfs count="38">
    <xf numFmtId="0" fontId="0" fillId="0" borderId="0" xfId="0"/>
    <xf numFmtId="0" fontId="0" fillId="0" borderId="0" xfId="0"/>
    <xf numFmtId="0" fontId="0" fillId="0" borderId="0" xfId="0" applyFill="1"/>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textRotation="90"/>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14"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4" applyFont="1" applyFill="1" applyBorder="1" applyAlignment="1">
      <alignment horizontal="center" vertical="center" wrapText="1"/>
    </xf>
    <xf numFmtId="0" fontId="7" fillId="0" borderId="1" xfId="4" applyFont="1" applyFill="1" applyBorder="1" applyAlignment="1">
      <alignment horizontal="left" vertical="center" wrapText="1"/>
    </xf>
    <xf numFmtId="14" fontId="7" fillId="0" borderId="1" xfId="4"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1" xfId="0" applyFont="1" applyFill="1" applyBorder="1" applyAlignment="1">
      <alignment vertical="center" wrapText="1"/>
    </xf>
    <xf numFmtId="14" fontId="7" fillId="0" borderId="1" xfId="3" applyNumberFormat="1" applyFont="1" applyFill="1" applyBorder="1" applyAlignment="1">
      <alignment horizontal="center" vertical="center" wrapText="1"/>
    </xf>
    <xf numFmtId="0" fontId="6" fillId="0" borderId="1" xfId="0" applyFont="1" applyFill="1" applyBorder="1" applyAlignment="1">
      <alignment horizontal="left" wrapText="1"/>
    </xf>
    <xf numFmtId="0" fontId="7"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wrapText="1"/>
    </xf>
    <xf numFmtId="0" fontId="5" fillId="0" borderId="1" xfId="0" applyFont="1" applyBorder="1" applyAlignment="1">
      <alignment horizontal="center" vertical="center"/>
    </xf>
    <xf numFmtId="0" fontId="11" fillId="4" borderId="1" xfId="0" applyFont="1" applyFill="1" applyBorder="1" applyAlignment="1">
      <alignment vertical="center" textRotation="90"/>
    </xf>
    <xf numFmtId="0" fontId="11" fillId="4" borderId="1" xfId="0" applyFont="1" applyFill="1" applyBorder="1" applyAlignment="1">
      <alignment vertical="center" textRotation="90" wrapText="1"/>
    </xf>
    <xf numFmtId="0" fontId="11" fillId="4" borderId="1" xfId="0" applyFont="1" applyFill="1" applyBorder="1" applyAlignment="1">
      <alignment horizontal="center" vertical="center" textRotation="90"/>
    </xf>
    <xf numFmtId="0" fontId="12" fillId="0" borderId="1" xfId="0" applyFont="1" applyBorder="1" applyAlignment="1" applyProtection="1">
      <alignment vertical="center"/>
      <protection locked="0"/>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
    </xf>
    <xf numFmtId="0" fontId="10" fillId="0" borderId="1" xfId="0" applyFont="1" applyBorder="1" applyAlignment="1" applyProtection="1">
      <alignment horizontal="center" vertical="center" wrapText="1"/>
      <protection locked="0"/>
    </xf>
  </cellXfs>
  <cellStyles count="5">
    <cellStyle name="20% - Énfasis1" xfId="4" builtinId="30"/>
    <cellStyle name="Énfasis1" xfId="3" builtinId="29"/>
    <cellStyle name="Normal" xfId="0" builtinId="0"/>
    <cellStyle name="Normal 2" xfId="2"/>
    <cellStyle name="Normal 3" xfId="1"/>
  </cellStyles>
  <dxfs count="36">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
      <font>
        <color rgb="FF9C0006"/>
      </font>
      <fill>
        <patternFill>
          <bgColor rgb="FFFFC7CE"/>
        </patternFill>
      </fill>
    </dxf>
    <dxf>
      <font>
        <color auto="1"/>
      </font>
      <fill>
        <patternFill>
          <bgColor rgb="FF00B050"/>
        </patternFill>
      </fill>
    </dxf>
    <dxf>
      <font>
        <color auto="1"/>
      </font>
      <fill>
        <patternFill>
          <bgColor rgb="FFFF00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941086</xdr:colOff>
      <xdr:row>0</xdr:row>
      <xdr:rowOff>57303</xdr:rowOff>
    </xdr:from>
    <xdr:to>
      <xdr:col>2</xdr:col>
      <xdr:colOff>1093182</xdr:colOff>
      <xdr:row>2</xdr:row>
      <xdr:rowOff>174018</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26836" y="57303"/>
          <a:ext cx="1685621" cy="5929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manotas/Downloads/Copia%20de%20DE-SIGYCO-FT-MRL%20-%20Matriz%20de%20Requisitos%20Legales%20Ambient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equisitos Legales"/>
      <sheetName val="Procesos"/>
      <sheetName val="Control de Cambios "/>
      <sheetName val="Hoja1"/>
    </sheetNames>
    <sheetDataSet>
      <sheetData sheetId="0"/>
      <sheetData sheetId="1">
        <row r="9">
          <cell r="D9" t="str">
            <v>Constitución Política</v>
          </cell>
        </row>
        <row r="10">
          <cell r="D10" t="str">
            <v>Ley</v>
          </cell>
        </row>
        <row r="11">
          <cell r="D11" t="str">
            <v>Decreto</v>
          </cell>
        </row>
        <row r="12">
          <cell r="D12" t="str">
            <v>Resolución</v>
          </cell>
        </row>
        <row r="13">
          <cell r="D13" t="str">
            <v>Decreto - Ley</v>
          </cell>
        </row>
        <row r="14">
          <cell r="D14" t="str">
            <v>Acuerdo</v>
          </cell>
        </row>
        <row r="15">
          <cell r="D15" t="str">
            <v>Políticas</v>
          </cell>
        </row>
        <row r="16">
          <cell r="D16" t="str">
            <v>Reglamentos</v>
          </cell>
        </row>
        <row r="17">
          <cell r="D17" t="str">
            <v>Estatutos</v>
          </cell>
        </row>
        <row r="18">
          <cell r="D18" t="str">
            <v>Manuales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izales.unal.edu.co/sga/descargas/Normativa%20ambiental/RESIDUOS/resolucion541-1994.pdf" TargetMode="External"/><Relationship Id="rId1" Type="http://schemas.openxmlformats.org/officeDocument/2006/relationships/hyperlink" Target="http://www.manizales.unal.edu.co/sga/descargas/Normativa%20ambiental/RESIDUOS/res_0361_030311.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tabSelected="1" view="pageBreakPreview" topLeftCell="A70" zoomScaleNormal="70" zoomScaleSheetLayoutView="100" workbookViewId="0">
      <selection activeCell="T5" sqref="T5"/>
    </sheetView>
  </sheetViews>
  <sheetFormatPr baseColWidth="10" defaultRowHeight="15" x14ac:dyDescent="0.25"/>
  <cols>
    <col min="1" max="1" width="4.28515625" style="1" customWidth="1"/>
    <col min="2" max="2" width="23" customWidth="1"/>
    <col min="3" max="3" width="17.7109375" style="1" customWidth="1"/>
    <col min="4" max="4" width="15.5703125" customWidth="1"/>
    <col min="5" max="5" width="17.28515625" customWidth="1"/>
    <col min="6" max="6" width="14.85546875" customWidth="1"/>
    <col min="7" max="7" width="37.5703125" customWidth="1"/>
    <col min="8" max="8" width="18.5703125" style="1" customWidth="1"/>
    <col min="9" max="9" width="76.140625" style="1" customWidth="1"/>
    <col min="10" max="10" width="4.5703125" customWidth="1"/>
    <col min="11" max="11" width="7.140625" style="1" hidden="1" customWidth="1"/>
    <col min="12" max="12" width="5.140625" customWidth="1"/>
    <col min="13" max="13" width="8.7109375" style="1" hidden="1" customWidth="1"/>
    <col min="14" max="14" width="6.42578125" style="1" customWidth="1"/>
    <col min="15" max="15" width="5.140625" style="1" hidden="1" customWidth="1"/>
    <col min="16" max="16" width="5.140625" style="1" customWidth="1"/>
    <col min="17" max="17" width="6.42578125" customWidth="1"/>
    <col min="18" max="18" width="28.140625" customWidth="1"/>
  </cols>
  <sheetData>
    <row r="1" spans="1:18" ht="18" customHeight="1" x14ac:dyDescent="0.25">
      <c r="A1" s="35"/>
      <c r="B1" s="35"/>
      <c r="C1" s="35"/>
      <c r="D1" s="35"/>
      <c r="E1" s="37"/>
      <c r="F1" s="37"/>
      <c r="G1" s="37"/>
      <c r="H1" s="37"/>
      <c r="I1" s="37"/>
      <c r="J1" s="37"/>
      <c r="K1" s="37"/>
      <c r="L1" s="37"/>
      <c r="M1" s="37"/>
      <c r="N1" s="37"/>
      <c r="O1" s="37"/>
      <c r="P1" s="37"/>
      <c r="Q1" s="37"/>
      <c r="R1" s="29" t="s">
        <v>317</v>
      </c>
    </row>
    <row r="2" spans="1:18" ht="19.5" customHeight="1" x14ac:dyDescent="0.25">
      <c r="A2" s="35"/>
      <c r="B2" s="35"/>
      <c r="C2" s="35"/>
      <c r="D2" s="35"/>
      <c r="E2" s="37"/>
      <c r="F2" s="37"/>
      <c r="G2" s="37"/>
      <c r="H2" s="37"/>
      <c r="I2" s="37"/>
      <c r="J2" s="37"/>
      <c r="K2" s="37"/>
      <c r="L2" s="37"/>
      <c r="M2" s="37"/>
      <c r="N2" s="37"/>
      <c r="O2" s="37"/>
      <c r="P2" s="37"/>
      <c r="Q2" s="37"/>
      <c r="R2" s="29" t="s">
        <v>318</v>
      </c>
    </row>
    <row r="3" spans="1:18" ht="17.25" customHeight="1" x14ac:dyDescent="0.25">
      <c r="A3" s="35"/>
      <c r="B3" s="35"/>
      <c r="C3" s="35"/>
      <c r="D3" s="35"/>
      <c r="E3" s="37"/>
      <c r="F3" s="37"/>
      <c r="G3" s="37"/>
      <c r="H3" s="37"/>
      <c r="I3" s="37"/>
      <c r="J3" s="37"/>
      <c r="K3" s="37"/>
      <c r="L3" s="37"/>
      <c r="M3" s="37"/>
      <c r="N3" s="37"/>
      <c r="O3" s="37"/>
      <c r="P3" s="37"/>
      <c r="Q3" s="37"/>
      <c r="R3" s="29" t="s">
        <v>319</v>
      </c>
    </row>
    <row r="4" spans="1:18" s="1" customFormat="1" ht="17.25" customHeight="1" x14ac:dyDescent="0.25">
      <c r="A4" s="36" t="s">
        <v>6</v>
      </c>
      <c r="B4" s="36"/>
      <c r="C4" s="36"/>
      <c r="D4" s="36"/>
      <c r="E4" s="36"/>
      <c r="F4" s="36"/>
      <c r="G4" s="36"/>
      <c r="H4" s="36"/>
      <c r="I4" s="36"/>
      <c r="J4" s="36"/>
      <c r="K4" s="36"/>
      <c r="L4" s="36"/>
      <c r="M4" s="36"/>
      <c r="N4" s="36"/>
      <c r="O4" s="36"/>
      <c r="P4" s="36"/>
      <c r="Q4" s="36"/>
      <c r="R4" s="36"/>
    </row>
    <row r="5" spans="1:18" ht="9.75" customHeight="1" x14ac:dyDescent="0.25">
      <c r="A5" s="36"/>
      <c r="B5" s="36"/>
      <c r="C5" s="36"/>
      <c r="D5" s="36"/>
      <c r="E5" s="36"/>
      <c r="F5" s="36"/>
      <c r="G5" s="36"/>
      <c r="H5" s="36"/>
      <c r="I5" s="36"/>
      <c r="J5" s="36"/>
      <c r="K5" s="36"/>
      <c r="L5" s="36"/>
      <c r="M5" s="36"/>
      <c r="N5" s="36"/>
      <c r="O5" s="36"/>
      <c r="P5" s="36"/>
      <c r="Q5" s="36"/>
      <c r="R5" s="36"/>
    </row>
    <row r="6" spans="1:18" ht="18" customHeight="1" x14ac:dyDescent="0.25">
      <c r="A6" s="31" t="s">
        <v>4</v>
      </c>
      <c r="B6" s="34" t="s">
        <v>11</v>
      </c>
      <c r="C6" s="34" t="s">
        <v>14</v>
      </c>
      <c r="D6" s="34" t="s">
        <v>1</v>
      </c>
      <c r="E6" s="34" t="s">
        <v>2</v>
      </c>
      <c r="F6" s="34" t="s">
        <v>0</v>
      </c>
      <c r="G6" s="34" t="s">
        <v>12</v>
      </c>
      <c r="H6" s="34" t="s">
        <v>16</v>
      </c>
      <c r="I6" s="34" t="s">
        <v>17</v>
      </c>
      <c r="J6" s="34" t="s">
        <v>20</v>
      </c>
      <c r="K6" s="34"/>
      <c r="L6" s="34"/>
      <c r="M6" s="34"/>
      <c r="N6" s="34"/>
      <c r="O6" s="34"/>
      <c r="P6" s="34"/>
      <c r="Q6" s="34"/>
      <c r="R6" s="34" t="s">
        <v>19</v>
      </c>
    </row>
    <row r="7" spans="1:18" s="1" customFormat="1" ht="18" customHeight="1" x14ac:dyDescent="0.25">
      <c r="A7" s="32"/>
      <c r="B7" s="34"/>
      <c r="C7" s="34"/>
      <c r="D7" s="34"/>
      <c r="E7" s="34"/>
      <c r="F7" s="34"/>
      <c r="G7" s="34"/>
      <c r="H7" s="34"/>
      <c r="I7" s="34"/>
      <c r="J7" s="34"/>
      <c r="K7" s="34"/>
      <c r="L7" s="34"/>
      <c r="M7" s="34"/>
      <c r="N7" s="34"/>
      <c r="O7" s="34"/>
      <c r="P7" s="34"/>
      <c r="Q7" s="34"/>
      <c r="R7" s="34"/>
    </row>
    <row r="8" spans="1:18" ht="94.5" customHeight="1" x14ac:dyDescent="0.25">
      <c r="A8" s="33"/>
      <c r="B8" s="34"/>
      <c r="C8" s="34"/>
      <c r="D8" s="34"/>
      <c r="E8" s="34"/>
      <c r="F8" s="34"/>
      <c r="G8" s="34"/>
      <c r="H8" s="34"/>
      <c r="I8" s="34"/>
      <c r="J8" s="26" t="s">
        <v>21</v>
      </c>
      <c r="K8" s="26"/>
      <c r="L8" s="26" t="s">
        <v>22</v>
      </c>
      <c r="M8" s="26"/>
      <c r="N8" s="27" t="s">
        <v>23</v>
      </c>
      <c r="O8" s="26"/>
      <c r="P8" s="26" t="s">
        <v>24</v>
      </c>
      <c r="Q8" s="28" t="s">
        <v>284</v>
      </c>
      <c r="R8" s="34"/>
    </row>
    <row r="9" spans="1:18" ht="75" x14ac:dyDescent="0.25">
      <c r="A9" s="3">
        <v>1</v>
      </c>
      <c r="B9" s="30" t="s">
        <v>293</v>
      </c>
      <c r="C9" s="4" t="s">
        <v>7</v>
      </c>
      <c r="D9" s="5">
        <v>33425</v>
      </c>
      <c r="E9" s="4" t="s">
        <v>8</v>
      </c>
      <c r="F9" s="4" t="s">
        <v>9</v>
      </c>
      <c r="G9" s="4" t="s">
        <v>13</v>
      </c>
      <c r="H9" s="6" t="s">
        <v>15</v>
      </c>
      <c r="I9" s="7" t="s">
        <v>302</v>
      </c>
      <c r="J9" s="8" t="s">
        <v>3</v>
      </c>
      <c r="K9" s="9">
        <f>+VLOOKUP(J9,Hoja2!$A$2:$B$3,2,FALSE)</f>
        <v>100</v>
      </c>
      <c r="L9" s="8" t="s">
        <v>3</v>
      </c>
      <c r="M9" s="9">
        <f>+VLOOKUP(L9,Hoja2!$C$2:$D$4,2,FALSE)</f>
        <v>100</v>
      </c>
      <c r="N9" s="8" t="s">
        <v>3</v>
      </c>
      <c r="O9" s="9">
        <f>+VLOOKUP(N9,Hoja2!$A$2:$B$3,2,FALSE)</f>
        <v>100</v>
      </c>
      <c r="P9" s="9">
        <f t="shared" ref="P9:P13" si="0">+AVERAGE(K9,M9,O9)</f>
        <v>100</v>
      </c>
      <c r="Q9" s="8" t="str">
        <f>+IF(P9&gt;=75,"CUMPLE",IF(P9&lt;=35,"NO CUMPLE","PARCIALMENTE"))</f>
        <v>CUMPLE</v>
      </c>
      <c r="R9" s="4" t="s">
        <v>311</v>
      </c>
    </row>
    <row r="10" spans="1:18" ht="195" x14ac:dyDescent="0.25">
      <c r="A10" s="3">
        <v>2</v>
      </c>
      <c r="B10" s="30"/>
      <c r="C10" s="4" t="s">
        <v>7</v>
      </c>
      <c r="D10" s="5">
        <v>27381</v>
      </c>
      <c r="E10" s="4" t="s">
        <v>10</v>
      </c>
      <c r="F10" s="4" t="s">
        <v>29</v>
      </c>
      <c r="G10" s="4" t="s">
        <v>28</v>
      </c>
      <c r="H10" s="4" t="s">
        <v>18</v>
      </c>
      <c r="I10" s="7" t="s">
        <v>306</v>
      </c>
      <c r="J10" s="8" t="s">
        <v>3</v>
      </c>
      <c r="K10" s="9">
        <f>+VLOOKUP(J10,Hoja2!$A$2:$B$3,2,FALSE)</f>
        <v>100</v>
      </c>
      <c r="L10" s="8" t="s">
        <v>3</v>
      </c>
      <c r="M10" s="9">
        <f>+VLOOKUP(L10,Hoja2!$C$2:$D$4,2,FALSE)</f>
        <v>100</v>
      </c>
      <c r="N10" s="8" t="s">
        <v>3</v>
      </c>
      <c r="O10" s="9">
        <f>+VLOOKUP(N10,Hoja2!$A$2:$B$3,2,FALSE)</f>
        <v>100</v>
      </c>
      <c r="P10" s="9">
        <f t="shared" si="0"/>
        <v>100</v>
      </c>
      <c r="Q10" s="8" t="str">
        <f t="shared" ref="Q10" si="1">+IF(P10&gt;=75,"CUMPLE",IF(P10&lt;=30,"NO CUMPLE","PARCIALMENTE"))</f>
        <v>CUMPLE</v>
      </c>
      <c r="R10" s="4" t="s">
        <v>311</v>
      </c>
    </row>
    <row r="11" spans="1:18" ht="157.5" customHeight="1" x14ac:dyDescent="0.25">
      <c r="A11" s="3">
        <v>3</v>
      </c>
      <c r="B11" s="30"/>
      <c r="C11" s="4" t="s">
        <v>7</v>
      </c>
      <c r="D11" s="5">
        <v>34325</v>
      </c>
      <c r="E11" s="6" t="s">
        <v>31</v>
      </c>
      <c r="F11" s="4" t="s">
        <v>30</v>
      </c>
      <c r="G11" s="4" t="s">
        <v>33</v>
      </c>
      <c r="H11" s="6" t="s">
        <v>61</v>
      </c>
      <c r="I11" s="7" t="s">
        <v>32</v>
      </c>
      <c r="J11" s="8" t="s">
        <v>3</v>
      </c>
      <c r="K11" s="9">
        <f>+VLOOKUP(J11,Hoja2!$A$2:$B$3,2,FALSE)</f>
        <v>100</v>
      </c>
      <c r="L11" s="8" t="s">
        <v>3</v>
      </c>
      <c r="M11" s="9">
        <f>+VLOOKUP(L11,Hoja2!$C$2:$D$4,2,FALSE)</f>
        <v>100</v>
      </c>
      <c r="N11" s="8" t="s">
        <v>3</v>
      </c>
      <c r="O11" s="9">
        <f>+VLOOKUP(N11,Hoja2!$A$2:$B$3,2,FALSE)</f>
        <v>100</v>
      </c>
      <c r="P11" s="9">
        <f t="shared" si="0"/>
        <v>100</v>
      </c>
      <c r="Q11" s="8" t="str">
        <f t="shared" ref="Q11" si="2">+IF(P11&gt;=75,"CUMPLE",IF(P11&lt;=30,"NO CUMPLE","PARCIALMENTE"))</f>
        <v>CUMPLE</v>
      </c>
      <c r="R11" s="4" t="s">
        <v>34</v>
      </c>
    </row>
    <row r="12" spans="1:18" ht="147.75" customHeight="1" x14ac:dyDescent="0.25">
      <c r="A12" s="3">
        <v>4</v>
      </c>
      <c r="B12" s="30"/>
      <c r="C12" s="4" t="s">
        <v>7</v>
      </c>
      <c r="D12" s="5">
        <v>40015</v>
      </c>
      <c r="E12" s="6" t="s">
        <v>31</v>
      </c>
      <c r="F12" s="4" t="s">
        <v>35</v>
      </c>
      <c r="G12" s="4" t="s">
        <v>36</v>
      </c>
      <c r="H12" s="6" t="s">
        <v>61</v>
      </c>
      <c r="I12" s="7" t="s">
        <v>37</v>
      </c>
      <c r="J12" s="8" t="s">
        <v>3</v>
      </c>
      <c r="K12" s="9">
        <f>+VLOOKUP(J12,Hoja2!$A$2:$B$3,2,FALSE)</f>
        <v>100</v>
      </c>
      <c r="L12" s="8" t="s">
        <v>3</v>
      </c>
      <c r="M12" s="9">
        <f>+VLOOKUP(L12,Hoja2!$C$2:$D$4,2,FALSE)</f>
        <v>100</v>
      </c>
      <c r="N12" s="8" t="s">
        <v>3</v>
      </c>
      <c r="O12" s="9">
        <f>+VLOOKUP(N12,Hoja2!$A$2:$B$3,2,FALSE)</f>
        <v>100</v>
      </c>
      <c r="P12" s="9">
        <f t="shared" si="0"/>
        <v>100</v>
      </c>
      <c r="Q12" s="8" t="str">
        <f t="shared" ref="Q12" si="3">+IF(P12&gt;=75,"CUMPLE",IF(P12&lt;=30,"NO CUMPLE","PARCIALMENTE"))</f>
        <v>CUMPLE</v>
      </c>
      <c r="R12" s="4" t="s">
        <v>34</v>
      </c>
    </row>
    <row r="13" spans="1:18" ht="95.25" customHeight="1" x14ac:dyDescent="0.25">
      <c r="A13" s="3">
        <v>5</v>
      </c>
      <c r="B13" s="30" t="s">
        <v>62</v>
      </c>
      <c r="C13" s="4" t="s">
        <v>63</v>
      </c>
      <c r="D13" s="5">
        <v>34526</v>
      </c>
      <c r="E13" s="6" t="s">
        <v>31</v>
      </c>
      <c r="F13" s="6" t="s">
        <v>39</v>
      </c>
      <c r="G13" s="6" t="s">
        <v>55</v>
      </c>
      <c r="H13" s="6" t="s">
        <v>51</v>
      </c>
      <c r="I13" s="7" t="s">
        <v>307</v>
      </c>
      <c r="J13" s="8" t="s">
        <v>3</v>
      </c>
      <c r="K13" s="9">
        <f>+VLOOKUP(J13,Hoja2!$A$2:$B$3,2,FALSE)</f>
        <v>100</v>
      </c>
      <c r="L13" s="8" t="s">
        <v>3</v>
      </c>
      <c r="M13" s="9">
        <f>+VLOOKUP(L13,Hoja2!$C$2:$D$4,2,FALSE)</f>
        <v>100</v>
      </c>
      <c r="N13" s="8" t="s">
        <v>3</v>
      </c>
      <c r="O13" s="9">
        <f>+VLOOKUP(N13,Hoja2!$A$2:$B$3,2,FALSE)</f>
        <v>100</v>
      </c>
      <c r="P13" s="9">
        <f t="shared" si="0"/>
        <v>100</v>
      </c>
      <c r="Q13" s="8" t="str">
        <f t="shared" ref="Q13" si="4">+IF(P13&gt;=75,"CUMPLE",IF(P13&lt;=30,"NO CUMPLE","PARCIALMENTE"))</f>
        <v>CUMPLE</v>
      </c>
      <c r="R13" s="6" t="s">
        <v>75</v>
      </c>
    </row>
    <row r="14" spans="1:18" ht="108.75" customHeight="1" x14ac:dyDescent="0.25">
      <c r="A14" s="3">
        <v>6</v>
      </c>
      <c r="B14" s="30"/>
      <c r="C14" s="4" t="s">
        <v>63</v>
      </c>
      <c r="D14" s="5">
        <v>34527</v>
      </c>
      <c r="E14" s="6" t="s">
        <v>31</v>
      </c>
      <c r="F14" s="6" t="s">
        <v>40</v>
      </c>
      <c r="G14" s="6" t="s">
        <v>56</v>
      </c>
      <c r="H14" s="6" t="s">
        <v>52</v>
      </c>
      <c r="I14" s="7" t="s">
        <v>53</v>
      </c>
      <c r="J14" s="8" t="s">
        <v>3</v>
      </c>
      <c r="K14" s="9">
        <f>+VLOOKUP(J14,Hoja2!$A$2:$B$3,2,FALSE)</f>
        <v>100</v>
      </c>
      <c r="L14" s="8" t="s">
        <v>3</v>
      </c>
      <c r="M14" s="9">
        <f>+VLOOKUP(L14,Hoja2!$C$2:$D$4,2,FALSE)</f>
        <v>100</v>
      </c>
      <c r="N14" s="8" t="s">
        <v>3</v>
      </c>
      <c r="O14" s="9">
        <f>+VLOOKUP(N14,Hoja2!$A$2:$B$3,2,FALSE)</f>
        <v>100</v>
      </c>
      <c r="P14" s="9">
        <f t="shared" ref="P14:P23" si="5">+AVERAGE(K14,M14,O14)</f>
        <v>100</v>
      </c>
      <c r="Q14" s="8" t="str">
        <f t="shared" ref="Q14:Q23" si="6">+IF(P14&gt;=75,"CUMPLE",IF(P14&lt;=30,"NO CUMPLE","PARCIALMENTE"))</f>
        <v>CUMPLE</v>
      </c>
      <c r="R14" s="6" t="s">
        <v>75</v>
      </c>
    </row>
    <row r="15" spans="1:18" ht="60" customHeight="1" x14ac:dyDescent="0.25">
      <c r="A15" s="3">
        <v>7</v>
      </c>
      <c r="B15" s="30"/>
      <c r="C15" s="4" t="s">
        <v>63</v>
      </c>
      <c r="D15" s="5">
        <v>1998</v>
      </c>
      <c r="E15" s="6" t="s">
        <v>46</v>
      </c>
      <c r="F15" s="6" t="s">
        <v>41</v>
      </c>
      <c r="G15" s="6" t="s">
        <v>57</v>
      </c>
      <c r="H15" s="6" t="s">
        <v>54</v>
      </c>
      <c r="I15" s="7" t="s">
        <v>294</v>
      </c>
      <c r="J15" s="8" t="s">
        <v>3</v>
      </c>
      <c r="K15" s="9">
        <f>+VLOOKUP(J15,Hoja2!$A$2:$B$3,2,FALSE)</f>
        <v>100</v>
      </c>
      <c r="L15" s="8" t="s">
        <v>3</v>
      </c>
      <c r="M15" s="9">
        <f>+VLOOKUP(L15,Hoja2!$C$2:$D$4,2,FALSE)</f>
        <v>100</v>
      </c>
      <c r="N15" s="8" t="s">
        <v>3</v>
      </c>
      <c r="O15" s="9">
        <f>+VLOOKUP(N15,Hoja2!$A$2:$B$3,2,FALSE)</f>
        <v>100</v>
      </c>
      <c r="P15" s="9">
        <f t="shared" si="5"/>
        <v>100</v>
      </c>
      <c r="Q15" s="8" t="str">
        <f t="shared" si="6"/>
        <v>CUMPLE</v>
      </c>
      <c r="R15" s="6" t="s">
        <v>75</v>
      </c>
    </row>
    <row r="16" spans="1:18" ht="75" x14ac:dyDescent="0.25">
      <c r="A16" s="3">
        <v>8</v>
      </c>
      <c r="B16" s="30"/>
      <c r="C16" s="4" t="s">
        <v>63</v>
      </c>
      <c r="D16" s="5">
        <v>37529</v>
      </c>
      <c r="E16" s="6" t="s">
        <v>47</v>
      </c>
      <c r="F16" s="6" t="s">
        <v>42</v>
      </c>
      <c r="G16" s="6" t="s">
        <v>58</v>
      </c>
      <c r="H16" s="6" t="s">
        <v>61</v>
      </c>
      <c r="I16" s="7" t="s">
        <v>137</v>
      </c>
      <c r="J16" s="8" t="s">
        <v>3</v>
      </c>
      <c r="K16" s="9">
        <f>+VLOOKUP(J16,Hoja2!$A$2:$B$3,2,FALSE)</f>
        <v>100</v>
      </c>
      <c r="L16" s="8" t="s">
        <v>3</v>
      </c>
      <c r="M16" s="9">
        <f>+VLOOKUP(L16,Hoja2!$C$2:$D$4,2,FALSE)</f>
        <v>100</v>
      </c>
      <c r="N16" s="8" t="s">
        <v>3</v>
      </c>
      <c r="O16" s="9">
        <f>+VLOOKUP(N16,Hoja2!$A$2:$B$3,2,FALSE)</f>
        <v>100</v>
      </c>
      <c r="P16" s="9">
        <f t="shared" si="5"/>
        <v>100</v>
      </c>
      <c r="Q16" s="8" t="str">
        <f t="shared" si="6"/>
        <v>CUMPLE</v>
      </c>
      <c r="R16" s="6" t="s">
        <v>75</v>
      </c>
    </row>
    <row r="17" spans="1:18" ht="75" x14ac:dyDescent="0.25">
      <c r="A17" s="3">
        <v>9</v>
      </c>
      <c r="B17" s="30"/>
      <c r="C17" s="4" t="s">
        <v>63</v>
      </c>
      <c r="D17" s="5">
        <v>37559</v>
      </c>
      <c r="E17" s="6" t="s">
        <v>47</v>
      </c>
      <c r="F17" s="6" t="s">
        <v>43</v>
      </c>
      <c r="G17" s="6" t="s">
        <v>59</v>
      </c>
      <c r="H17" s="6" t="s">
        <v>61</v>
      </c>
      <c r="I17" s="7" t="s">
        <v>301</v>
      </c>
      <c r="J17" s="8" t="s">
        <v>3</v>
      </c>
      <c r="K17" s="9">
        <f>+VLOOKUP(J17,Hoja2!$A$2:$B$3,2,FALSE)</f>
        <v>100</v>
      </c>
      <c r="L17" s="8" t="s">
        <v>3</v>
      </c>
      <c r="M17" s="9">
        <f>+VLOOKUP(L17,Hoja2!$C$2:$D$4,2,FALSE)</f>
        <v>100</v>
      </c>
      <c r="N17" s="8" t="s">
        <v>3</v>
      </c>
      <c r="O17" s="9">
        <f>+VLOOKUP(N17,Hoja2!$A$2:$B$3,2,FALSE)</f>
        <v>100</v>
      </c>
      <c r="P17" s="9">
        <f t="shared" si="5"/>
        <v>100</v>
      </c>
      <c r="Q17" s="8" t="str">
        <f t="shared" si="6"/>
        <v>CUMPLE</v>
      </c>
      <c r="R17" s="6" t="s">
        <v>75</v>
      </c>
    </row>
    <row r="18" spans="1:18" ht="146.25" customHeight="1" x14ac:dyDescent="0.25">
      <c r="A18" s="3">
        <v>10</v>
      </c>
      <c r="B18" s="30"/>
      <c r="C18" s="4" t="s">
        <v>63</v>
      </c>
      <c r="D18" s="5" t="s">
        <v>49</v>
      </c>
      <c r="E18" s="6" t="s">
        <v>48</v>
      </c>
      <c r="F18" s="6" t="s">
        <v>44</v>
      </c>
      <c r="G18" s="6" t="s">
        <v>308</v>
      </c>
      <c r="H18" s="6" t="s">
        <v>61</v>
      </c>
      <c r="I18" s="10" t="s">
        <v>65</v>
      </c>
      <c r="J18" s="8" t="s">
        <v>3</v>
      </c>
      <c r="K18" s="9">
        <f>+VLOOKUP(J18,Hoja2!$A$2:$B$3,2,FALSE)</f>
        <v>100</v>
      </c>
      <c r="L18" s="8" t="s">
        <v>3</v>
      </c>
      <c r="M18" s="9">
        <f>+VLOOKUP(L18,Hoja2!$C$2:$D$4,2,FALSE)</f>
        <v>100</v>
      </c>
      <c r="N18" s="8" t="s">
        <v>3</v>
      </c>
      <c r="O18" s="9">
        <f>+VLOOKUP(N18,Hoja2!$A$2:$B$3,2,FALSE)</f>
        <v>100</v>
      </c>
      <c r="P18" s="9">
        <f t="shared" si="5"/>
        <v>100</v>
      </c>
      <c r="Q18" s="8" t="str">
        <f t="shared" si="6"/>
        <v>CUMPLE</v>
      </c>
      <c r="R18" s="6" t="s">
        <v>75</v>
      </c>
    </row>
    <row r="19" spans="1:18" ht="75" x14ac:dyDescent="0.25">
      <c r="A19" s="3">
        <v>11</v>
      </c>
      <c r="B19" s="30"/>
      <c r="C19" s="4" t="s">
        <v>63</v>
      </c>
      <c r="D19" s="11">
        <v>40877</v>
      </c>
      <c r="E19" s="6" t="s">
        <v>47</v>
      </c>
      <c r="F19" s="6" t="s">
        <v>45</v>
      </c>
      <c r="G19" s="6" t="s">
        <v>60</v>
      </c>
      <c r="H19" s="6" t="s">
        <v>61</v>
      </c>
      <c r="I19" s="7" t="s">
        <v>64</v>
      </c>
      <c r="J19" s="8" t="s">
        <v>3</v>
      </c>
      <c r="K19" s="9">
        <f>+VLOOKUP(J19,Hoja2!$A$2:$B$3,2,FALSE)</f>
        <v>100</v>
      </c>
      <c r="L19" s="8" t="s">
        <v>3</v>
      </c>
      <c r="M19" s="9">
        <f>+VLOOKUP(L19,Hoja2!$C$2:$D$4,2,FALSE)</f>
        <v>100</v>
      </c>
      <c r="N19" s="8" t="s">
        <v>3</v>
      </c>
      <c r="O19" s="9">
        <f>+VLOOKUP(N19,Hoja2!$A$2:$B$3,2,FALSE)</f>
        <v>100</v>
      </c>
      <c r="P19" s="9">
        <f t="shared" si="5"/>
        <v>100</v>
      </c>
      <c r="Q19" s="8" t="str">
        <f t="shared" si="6"/>
        <v>CUMPLE</v>
      </c>
      <c r="R19" s="6" t="s">
        <v>75</v>
      </c>
    </row>
    <row r="20" spans="1:18" ht="105" x14ac:dyDescent="0.25">
      <c r="A20" s="3">
        <v>12</v>
      </c>
      <c r="B20" s="30"/>
      <c r="C20" s="4" t="s">
        <v>63</v>
      </c>
      <c r="D20" s="5">
        <v>39255</v>
      </c>
      <c r="E20" s="6" t="s">
        <v>70</v>
      </c>
      <c r="F20" s="6" t="s">
        <v>66</v>
      </c>
      <c r="G20" s="6" t="s">
        <v>309</v>
      </c>
      <c r="H20" s="6" t="s">
        <v>61</v>
      </c>
      <c r="I20" s="7" t="s">
        <v>72</v>
      </c>
      <c r="J20" s="8" t="s">
        <v>3</v>
      </c>
      <c r="K20" s="9">
        <f>+VLOOKUP(J20,Hoja2!$A$2:$B$3,2,FALSE)</f>
        <v>100</v>
      </c>
      <c r="L20" s="8" t="s">
        <v>3</v>
      </c>
      <c r="M20" s="9">
        <f>+VLOOKUP(L20,Hoja2!$C$2:$D$4,2,FALSE)</f>
        <v>100</v>
      </c>
      <c r="N20" s="8" t="s">
        <v>3</v>
      </c>
      <c r="O20" s="9">
        <f>+VLOOKUP(N20,Hoja2!$A$2:$B$3,2,FALSE)</f>
        <v>100</v>
      </c>
      <c r="P20" s="9">
        <f t="shared" si="5"/>
        <v>100</v>
      </c>
      <c r="Q20" s="8" t="str">
        <f t="shared" si="6"/>
        <v>CUMPLE</v>
      </c>
      <c r="R20" s="4" t="s">
        <v>74</v>
      </c>
    </row>
    <row r="21" spans="1:18" ht="105" x14ac:dyDescent="0.25">
      <c r="A21" s="3">
        <v>13</v>
      </c>
      <c r="B21" s="30"/>
      <c r="C21" s="4" t="s">
        <v>63</v>
      </c>
      <c r="D21" s="5">
        <v>39267</v>
      </c>
      <c r="E21" s="6" t="s">
        <v>70</v>
      </c>
      <c r="F21" s="6" t="s">
        <v>67</v>
      </c>
      <c r="G21" s="6" t="s">
        <v>305</v>
      </c>
      <c r="H21" s="6" t="s">
        <v>61</v>
      </c>
      <c r="I21" s="7" t="s">
        <v>303</v>
      </c>
      <c r="J21" s="8" t="s">
        <v>3</v>
      </c>
      <c r="K21" s="9">
        <f>+VLOOKUP(J21,Hoja2!$A$2:$B$3,2,FALSE)</f>
        <v>100</v>
      </c>
      <c r="L21" s="8" t="s">
        <v>3</v>
      </c>
      <c r="M21" s="9">
        <f>+VLOOKUP(L21,Hoja2!$C$2:$D$4,2,FALSE)</f>
        <v>100</v>
      </c>
      <c r="N21" s="8" t="s">
        <v>3</v>
      </c>
      <c r="O21" s="9">
        <f>+VLOOKUP(N21,Hoja2!$A$2:$B$3,2,FALSE)</f>
        <v>100</v>
      </c>
      <c r="P21" s="9">
        <f t="shared" si="5"/>
        <v>100</v>
      </c>
      <c r="Q21" s="8" t="str">
        <f t="shared" si="6"/>
        <v>CUMPLE</v>
      </c>
      <c r="R21" s="4" t="s">
        <v>74</v>
      </c>
    </row>
    <row r="22" spans="1:18" ht="135" x14ac:dyDescent="0.25">
      <c r="A22" s="3">
        <v>14</v>
      </c>
      <c r="B22" s="30"/>
      <c r="C22" s="4" t="s">
        <v>63</v>
      </c>
      <c r="D22" s="5">
        <v>39535</v>
      </c>
      <c r="E22" s="6" t="s">
        <v>70</v>
      </c>
      <c r="F22" s="6" t="s">
        <v>68</v>
      </c>
      <c r="G22" s="6" t="s">
        <v>304</v>
      </c>
      <c r="H22" s="6" t="s">
        <v>109</v>
      </c>
      <c r="I22" s="7" t="s">
        <v>310</v>
      </c>
      <c r="J22" s="8" t="s">
        <v>3</v>
      </c>
      <c r="K22" s="9">
        <f>+VLOOKUP(J22,Hoja2!$A$2:$B$3,2,FALSE)</f>
        <v>100</v>
      </c>
      <c r="L22" s="8" t="s">
        <v>3</v>
      </c>
      <c r="M22" s="9">
        <f>+VLOOKUP(L22,Hoja2!$C$2:$D$4,2,FALSE)</f>
        <v>100</v>
      </c>
      <c r="N22" s="8" t="s">
        <v>3</v>
      </c>
      <c r="O22" s="9">
        <f>+VLOOKUP(N22,Hoja2!$A$2:$B$3,2,FALSE)</f>
        <v>100</v>
      </c>
      <c r="P22" s="9">
        <f t="shared" si="5"/>
        <v>100</v>
      </c>
      <c r="Q22" s="8" t="str">
        <f t="shared" si="6"/>
        <v>CUMPLE</v>
      </c>
      <c r="R22" s="4" t="s">
        <v>312</v>
      </c>
    </row>
    <row r="23" spans="1:18" ht="105" x14ac:dyDescent="0.25">
      <c r="A23" s="3">
        <v>15</v>
      </c>
      <c r="B23" s="30"/>
      <c r="C23" s="4" t="s">
        <v>63</v>
      </c>
      <c r="D23" s="5">
        <v>39566</v>
      </c>
      <c r="E23" s="6" t="s">
        <v>70</v>
      </c>
      <c r="F23" s="6" t="s">
        <v>69</v>
      </c>
      <c r="G23" s="6" t="s">
        <v>71</v>
      </c>
      <c r="H23" s="6" t="s">
        <v>61</v>
      </c>
      <c r="I23" s="7" t="s">
        <v>73</v>
      </c>
      <c r="J23" s="8" t="s">
        <v>3</v>
      </c>
      <c r="K23" s="9">
        <f>+VLOOKUP(J23,Hoja2!$A$2:$B$3,2,FALSE)</f>
        <v>100</v>
      </c>
      <c r="L23" s="8" t="s">
        <v>3</v>
      </c>
      <c r="M23" s="9">
        <f>+VLOOKUP(L23,Hoja2!$C$2:$D$4,2,FALSE)</f>
        <v>100</v>
      </c>
      <c r="N23" s="8" t="s">
        <v>3</v>
      </c>
      <c r="O23" s="9">
        <f>+VLOOKUP(N23,Hoja2!$A$2:$B$3,2,FALSE)</f>
        <v>100</v>
      </c>
      <c r="P23" s="9">
        <f t="shared" si="5"/>
        <v>100</v>
      </c>
      <c r="Q23" s="8" t="str">
        <f t="shared" si="6"/>
        <v>CUMPLE</v>
      </c>
      <c r="R23" s="4" t="s">
        <v>74</v>
      </c>
    </row>
    <row r="24" spans="1:18" s="1" customFormat="1" ht="135" x14ac:dyDescent="0.25">
      <c r="A24" s="3">
        <v>16</v>
      </c>
      <c r="B24" s="30"/>
      <c r="C24" s="4" t="s">
        <v>63</v>
      </c>
      <c r="D24" s="5">
        <v>41516</v>
      </c>
      <c r="E24" s="6" t="s">
        <v>48</v>
      </c>
      <c r="F24" s="4" t="s">
        <v>95</v>
      </c>
      <c r="G24" s="6" t="s">
        <v>96</v>
      </c>
      <c r="H24" s="4" t="s">
        <v>97</v>
      </c>
      <c r="I24" s="7" t="s">
        <v>98</v>
      </c>
      <c r="J24" s="8" t="s">
        <v>3</v>
      </c>
      <c r="K24" s="9">
        <f>+VLOOKUP(J24,Hoja2!$A$2:$B$3,2,FALSE)</f>
        <v>100</v>
      </c>
      <c r="L24" s="8" t="s">
        <v>3</v>
      </c>
      <c r="M24" s="9">
        <f>+VLOOKUP(L24,Hoja2!$C$2:$D$4,2,FALSE)</f>
        <v>100</v>
      </c>
      <c r="N24" s="8" t="s">
        <v>3</v>
      </c>
      <c r="O24" s="9">
        <f>+VLOOKUP(N24,Hoja2!$A$2:$B$3,2,FALSE)</f>
        <v>100</v>
      </c>
      <c r="P24" s="9">
        <f t="shared" ref="P24" si="7">+AVERAGE(K24,M24,O24)</f>
        <v>100</v>
      </c>
      <c r="Q24" s="8" t="str">
        <f t="shared" ref="Q24" si="8">+IF(P24&gt;=75,"CUMPLE",IF(P24&lt;=30,"NO CUMPLE","PARCIALMENTE"))</f>
        <v>CUMPLE</v>
      </c>
      <c r="R24" s="4" t="s">
        <v>285</v>
      </c>
    </row>
    <row r="25" spans="1:18" s="1" customFormat="1" ht="96.75" customHeight="1" x14ac:dyDescent="0.25">
      <c r="A25" s="3">
        <v>17</v>
      </c>
      <c r="B25" s="30"/>
      <c r="C25" s="4" t="s">
        <v>63</v>
      </c>
      <c r="D25" s="11" t="s">
        <v>100</v>
      </c>
      <c r="E25" s="6" t="s">
        <v>48</v>
      </c>
      <c r="F25" s="4" t="s">
        <v>115</v>
      </c>
      <c r="G25" s="6" t="s">
        <v>99</v>
      </c>
      <c r="H25" s="6" t="s">
        <v>61</v>
      </c>
      <c r="I25" s="7" t="s">
        <v>116</v>
      </c>
      <c r="J25" s="8" t="s">
        <v>3</v>
      </c>
      <c r="K25" s="9">
        <f>+VLOOKUP(J25,Hoja2!$A$2:$B$3,2,FALSE)</f>
        <v>100</v>
      </c>
      <c r="L25" s="8" t="s">
        <v>3</v>
      </c>
      <c r="M25" s="9">
        <f>+VLOOKUP(L25,Hoja2!$C$2:$D$4,2,FALSE)</f>
        <v>100</v>
      </c>
      <c r="N25" s="8" t="s">
        <v>3</v>
      </c>
      <c r="O25" s="9">
        <f>+VLOOKUP(N25,Hoja2!$A$2:$B$3,2,FALSE)</f>
        <v>100</v>
      </c>
      <c r="P25" s="9">
        <f t="shared" ref="P25:P28" si="9">+AVERAGE(K25,M25,O25)</f>
        <v>100</v>
      </c>
      <c r="Q25" s="8" t="str">
        <f t="shared" ref="Q25:Q28" si="10">+IF(P25&gt;=75,"CUMPLE",IF(P25&lt;=30,"NO CUMPLE","PARCIALMENTE"))</f>
        <v>CUMPLE</v>
      </c>
      <c r="R25" s="4" t="s">
        <v>285</v>
      </c>
    </row>
    <row r="26" spans="1:18" s="1" customFormat="1" ht="162.75" customHeight="1" x14ac:dyDescent="0.25">
      <c r="A26" s="3">
        <v>18</v>
      </c>
      <c r="B26" s="30"/>
      <c r="C26" s="4" t="s">
        <v>63</v>
      </c>
      <c r="D26" s="11">
        <v>36887</v>
      </c>
      <c r="E26" s="4" t="s">
        <v>31</v>
      </c>
      <c r="F26" s="4" t="s">
        <v>104</v>
      </c>
      <c r="G26" s="6" t="s">
        <v>105</v>
      </c>
      <c r="H26" s="6" t="s">
        <v>107</v>
      </c>
      <c r="I26" s="7" t="s">
        <v>300</v>
      </c>
      <c r="J26" s="8" t="s">
        <v>3</v>
      </c>
      <c r="K26" s="9">
        <f>+VLOOKUP(J26,Hoja2!$A$2:$B$3,2,FALSE)</f>
        <v>100</v>
      </c>
      <c r="L26" s="8" t="s">
        <v>3</v>
      </c>
      <c r="M26" s="9">
        <f>+VLOOKUP(L26,Hoja2!$C$2:$D$4,2,FALSE)</f>
        <v>100</v>
      </c>
      <c r="N26" s="8" t="s">
        <v>3</v>
      </c>
      <c r="O26" s="9">
        <f>+VLOOKUP(N26,Hoja2!$A$2:$B$3,2,FALSE)</f>
        <v>100</v>
      </c>
      <c r="P26" s="9">
        <f t="shared" si="9"/>
        <v>100</v>
      </c>
      <c r="Q26" s="8" t="str">
        <f t="shared" si="10"/>
        <v>CUMPLE</v>
      </c>
      <c r="R26" s="4" t="s">
        <v>313</v>
      </c>
    </row>
    <row r="27" spans="1:18" s="1" customFormat="1" ht="142.5" customHeight="1" x14ac:dyDescent="0.25">
      <c r="A27" s="3">
        <v>19</v>
      </c>
      <c r="B27" s="30"/>
      <c r="C27" s="4" t="s">
        <v>63</v>
      </c>
      <c r="D27" s="11">
        <v>37167</v>
      </c>
      <c r="E27" s="4" t="s">
        <v>31</v>
      </c>
      <c r="F27" s="4" t="s">
        <v>102</v>
      </c>
      <c r="G27" s="6" t="s">
        <v>127</v>
      </c>
      <c r="H27" s="6" t="s">
        <v>61</v>
      </c>
      <c r="I27" s="7" t="s">
        <v>299</v>
      </c>
      <c r="J27" s="8" t="s">
        <v>3</v>
      </c>
      <c r="K27" s="9">
        <f>+VLOOKUP(J27,Hoja2!$A$2:$B$3,2,FALSE)</f>
        <v>100</v>
      </c>
      <c r="L27" s="8" t="s">
        <v>3</v>
      </c>
      <c r="M27" s="9">
        <f>+VLOOKUP(L27,Hoja2!$C$2:$D$4,2,FALSE)</f>
        <v>100</v>
      </c>
      <c r="N27" s="8" t="s">
        <v>3</v>
      </c>
      <c r="O27" s="9">
        <f>+VLOOKUP(N27,Hoja2!$A$2:$B$3,2,FALSE)</f>
        <v>100</v>
      </c>
      <c r="P27" s="9">
        <f t="shared" si="9"/>
        <v>100</v>
      </c>
      <c r="Q27" s="8" t="str">
        <f t="shared" si="10"/>
        <v>CUMPLE</v>
      </c>
      <c r="R27" s="4" t="s">
        <v>313</v>
      </c>
    </row>
    <row r="28" spans="1:18" s="1" customFormat="1" ht="390" x14ac:dyDescent="0.25">
      <c r="A28" s="3">
        <v>20</v>
      </c>
      <c r="B28" s="30"/>
      <c r="C28" s="4" t="s">
        <v>63</v>
      </c>
      <c r="D28" s="11">
        <v>37974</v>
      </c>
      <c r="E28" s="4" t="s">
        <v>101</v>
      </c>
      <c r="F28" s="4" t="s">
        <v>103</v>
      </c>
      <c r="G28" s="6" t="s">
        <v>106</v>
      </c>
      <c r="H28" s="6" t="s">
        <v>108</v>
      </c>
      <c r="I28" s="7" t="s">
        <v>316</v>
      </c>
      <c r="J28" s="8" t="s">
        <v>3</v>
      </c>
      <c r="K28" s="9">
        <f>+VLOOKUP(J28,Hoja2!$A$2:$B$3,2,FALSE)</f>
        <v>100</v>
      </c>
      <c r="L28" s="8" t="s">
        <v>3</v>
      </c>
      <c r="M28" s="9">
        <f>+VLOOKUP(L28,Hoja2!$C$2:$D$4,2,FALSE)</f>
        <v>100</v>
      </c>
      <c r="N28" s="8" t="s">
        <v>3</v>
      </c>
      <c r="O28" s="9">
        <f>+VLOOKUP(N28,Hoja2!$A$2:$B$3,2,FALSE)</f>
        <v>100</v>
      </c>
      <c r="P28" s="9">
        <f t="shared" si="9"/>
        <v>100</v>
      </c>
      <c r="Q28" s="8" t="str">
        <f t="shared" si="10"/>
        <v>CUMPLE</v>
      </c>
      <c r="R28" s="4" t="s">
        <v>286</v>
      </c>
    </row>
    <row r="29" spans="1:18" s="1" customFormat="1" ht="185.25" customHeight="1" x14ac:dyDescent="0.25">
      <c r="A29" s="3">
        <v>21</v>
      </c>
      <c r="B29" s="30"/>
      <c r="C29" s="4" t="s">
        <v>63</v>
      </c>
      <c r="D29" s="11">
        <v>39566</v>
      </c>
      <c r="E29" s="4" t="s">
        <v>48</v>
      </c>
      <c r="F29" s="4" t="s">
        <v>110</v>
      </c>
      <c r="G29" s="4" t="s">
        <v>117</v>
      </c>
      <c r="H29" s="6" t="s">
        <v>61</v>
      </c>
      <c r="I29" s="7" t="s">
        <v>111</v>
      </c>
      <c r="J29" s="8" t="s">
        <v>3</v>
      </c>
      <c r="K29" s="9">
        <f>+VLOOKUP(J29,Hoja2!$A$2:$B$3,2,FALSE)</f>
        <v>100</v>
      </c>
      <c r="L29" s="8" t="s">
        <v>3</v>
      </c>
      <c r="M29" s="9">
        <f>+VLOOKUP(L29,Hoja2!$C$2:$D$4,2,FALSE)</f>
        <v>100</v>
      </c>
      <c r="N29" s="8" t="s">
        <v>3</v>
      </c>
      <c r="O29" s="9">
        <f>+VLOOKUP(N29,Hoja2!$A$2:$B$3,2,FALSE)</f>
        <v>100</v>
      </c>
      <c r="P29" s="9">
        <f t="shared" ref="P29:P34" si="11">+AVERAGE(K29,M29,O29)</f>
        <v>100</v>
      </c>
      <c r="Q29" s="8" t="str">
        <f t="shared" ref="Q29:Q34" si="12">+IF(P29&gt;=75,"CUMPLE",IF(P29&lt;=30,"NO CUMPLE","PARCIALMENTE"))</f>
        <v>CUMPLE</v>
      </c>
      <c r="R29" s="4" t="s">
        <v>313</v>
      </c>
    </row>
    <row r="30" spans="1:18" s="1" customFormat="1" ht="219" customHeight="1" x14ac:dyDescent="0.25">
      <c r="A30" s="3">
        <v>22</v>
      </c>
      <c r="B30" s="30"/>
      <c r="C30" s="4" t="s">
        <v>63</v>
      </c>
      <c r="D30" s="11">
        <v>39703</v>
      </c>
      <c r="E30" s="4" t="s">
        <v>101</v>
      </c>
      <c r="F30" s="4" t="s">
        <v>112</v>
      </c>
      <c r="G30" s="4" t="s">
        <v>114</v>
      </c>
      <c r="H30" s="6" t="s">
        <v>113</v>
      </c>
      <c r="I30" s="7" t="s">
        <v>314</v>
      </c>
      <c r="J30" s="8" t="s">
        <v>3</v>
      </c>
      <c r="K30" s="9">
        <f>+VLOOKUP(J30,Hoja2!$A$2:$B$3,2,FALSE)</f>
        <v>100</v>
      </c>
      <c r="L30" s="8" t="s">
        <v>3</v>
      </c>
      <c r="M30" s="9">
        <f>+VLOOKUP(L30,Hoja2!$C$2:$D$4,2,FALSE)</f>
        <v>100</v>
      </c>
      <c r="N30" s="8" t="s">
        <v>3</v>
      </c>
      <c r="O30" s="9">
        <f>+VLOOKUP(N30,Hoja2!$A$2:$B$3,2,FALSE)</f>
        <v>100</v>
      </c>
      <c r="P30" s="9">
        <f t="shared" si="11"/>
        <v>100</v>
      </c>
      <c r="Q30" s="8" t="str">
        <f t="shared" si="12"/>
        <v>CUMPLE</v>
      </c>
      <c r="R30" s="4" t="s">
        <v>286</v>
      </c>
    </row>
    <row r="31" spans="1:18" s="1" customFormat="1" ht="99.75" customHeight="1" x14ac:dyDescent="0.25">
      <c r="A31" s="3">
        <v>23</v>
      </c>
      <c r="B31" s="30"/>
      <c r="C31" s="4" t="s">
        <v>63</v>
      </c>
      <c r="D31" s="11">
        <v>40031</v>
      </c>
      <c r="E31" s="6" t="s">
        <v>48</v>
      </c>
      <c r="F31" s="4" t="s">
        <v>118</v>
      </c>
      <c r="G31" s="4" t="s">
        <v>120</v>
      </c>
      <c r="H31" s="6" t="s">
        <v>119</v>
      </c>
      <c r="I31" s="7" t="s">
        <v>315</v>
      </c>
      <c r="J31" s="8" t="s">
        <v>3</v>
      </c>
      <c r="K31" s="9">
        <f>+VLOOKUP(J31,Hoja2!$A$2:$B$3,2,FALSE)</f>
        <v>100</v>
      </c>
      <c r="L31" s="8" t="s">
        <v>3</v>
      </c>
      <c r="M31" s="9">
        <f>+VLOOKUP(L31,Hoja2!$C$2:$D$4,2,FALSE)</f>
        <v>100</v>
      </c>
      <c r="N31" s="8" t="s">
        <v>3</v>
      </c>
      <c r="O31" s="9">
        <f>+VLOOKUP(N31,Hoja2!$A$2:$B$3,2,FALSE)</f>
        <v>100</v>
      </c>
      <c r="P31" s="9">
        <f t="shared" si="11"/>
        <v>100</v>
      </c>
      <c r="Q31" s="8" t="str">
        <f t="shared" si="12"/>
        <v>CUMPLE</v>
      </c>
      <c r="R31" s="4" t="s">
        <v>285</v>
      </c>
    </row>
    <row r="32" spans="1:18" s="1" customFormat="1" ht="92.25" customHeight="1" x14ac:dyDescent="0.25">
      <c r="A32" s="3">
        <v>24</v>
      </c>
      <c r="B32" s="30"/>
      <c r="C32" s="4" t="s">
        <v>63</v>
      </c>
      <c r="D32" s="11">
        <v>40267</v>
      </c>
      <c r="E32" s="6" t="s">
        <v>48</v>
      </c>
      <c r="F32" s="4" t="s">
        <v>135</v>
      </c>
      <c r="G32" s="4" t="s">
        <v>121</v>
      </c>
      <c r="H32" s="6" t="s">
        <v>61</v>
      </c>
      <c r="I32" s="7" t="s">
        <v>122</v>
      </c>
      <c r="J32" s="8" t="s">
        <v>3</v>
      </c>
      <c r="K32" s="9">
        <f>+VLOOKUP(J32,Hoja2!$A$2:$B$3,2,FALSE)</f>
        <v>100</v>
      </c>
      <c r="L32" s="8" t="s">
        <v>3</v>
      </c>
      <c r="M32" s="9">
        <f>+VLOOKUP(L32,Hoja2!$C$2:$D$4,2,FALSE)</f>
        <v>100</v>
      </c>
      <c r="N32" s="8" t="s">
        <v>3</v>
      </c>
      <c r="O32" s="9">
        <f>+VLOOKUP(N32,Hoja2!$A$2:$B$3,2,FALSE)</f>
        <v>100</v>
      </c>
      <c r="P32" s="9">
        <f t="shared" si="11"/>
        <v>100</v>
      </c>
      <c r="Q32" s="8" t="str">
        <f t="shared" si="12"/>
        <v>CUMPLE</v>
      </c>
      <c r="R32" s="4" t="s">
        <v>285</v>
      </c>
    </row>
    <row r="33" spans="1:19" s="1" customFormat="1" ht="138" customHeight="1" x14ac:dyDescent="0.25">
      <c r="A33" s="3">
        <v>25</v>
      </c>
      <c r="B33" s="30"/>
      <c r="C33" s="4" t="s">
        <v>63</v>
      </c>
      <c r="D33" s="11">
        <v>40330</v>
      </c>
      <c r="E33" s="6" t="s">
        <v>48</v>
      </c>
      <c r="F33" s="4" t="s">
        <v>123</v>
      </c>
      <c r="G33" s="4" t="s">
        <v>124</v>
      </c>
      <c r="H33" s="6" t="s">
        <v>126</v>
      </c>
      <c r="I33" s="7" t="s">
        <v>125</v>
      </c>
      <c r="J33" s="8" t="s">
        <v>3</v>
      </c>
      <c r="K33" s="9">
        <f>+VLOOKUP(J33,Hoja2!$A$2:$B$3,2,FALSE)</f>
        <v>100</v>
      </c>
      <c r="L33" s="8" t="s">
        <v>3</v>
      </c>
      <c r="M33" s="9">
        <f>+VLOOKUP(L33,Hoja2!$C$2:$D$4,2,FALSE)</f>
        <v>100</v>
      </c>
      <c r="N33" s="8" t="s">
        <v>3</v>
      </c>
      <c r="O33" s="9">
        <f>+VLOOKUP(N33,Hoja2!$A$2:$B$3,2,FALSE)</f>
        <v>100</v>
      </c>
      <c r="P33" s="9">
        <f t="shared" si="11"/>
        <v>100</v>
      </c>
      <c r="Q33" s="8" t="str">
        <f t="shared" si="12"/>
        <v>CUMPLE</v>
      </c>
      <c r="R33" s="4" t="s">
        <v>313</v>
      </c>
    </row>
    <row r="34" spans="1:19" s="1" customFormat="1" ht="278.25" customHeight="1" x14ac:dyDescent="0.25">
      <c r="A34" s="3">
        <v>26</v>
      </c>
      <c r="B34" s="30"/>
      <c r="C34" s="4" t="s">
        <v>63</v>
      </c>
      <c r="D34" s="11">
        <v>41516</v>
      </c>
      <c r="E34" s="6" t="s">
        <v>48</v>
      </c>
      <c r="F34" s="4" t="s">
        <v>95</v>
      </c>
      <c r="G34" s="4" t="s">
        <v>128</v>
      </c>
      <c r="H34" s="6" t="s">
        <v>130</v>
      </c>
      <c r="I34" s="7" t="s">
        <v>129</v>
      </c>
      <c r="J34" s="8" t="s">
        <v>3</v>
      </c>
      <c r="K34" s="9">
        <f>+VLOOKUP(J34,Hoja2!$A$2:$B$3,2,FALSE)</f>
        <v>100</v>
      </c>
      <c r="L34" s="8" t="s">
        <v>3</v>
      </c>
      <c r="M34" s="9">
        <f>+VLOOKUP(L34,Hoja2!$C$2:$D$4,2,FALSE)</f>
        <v>100</v>
      </c>
      <c r="N34" s="8" t="s">
        <v>3</v>
      </c>
      <c r="O34" s="9">
        <f>+VLOOKUP(N34,Hoja2!$A$2:$B$3,2,FALSE)</f>
        <v>100</v>
      </c>
      <c r="P34" s="9">
        <f t="shared" si="11"/>
        <v>100</v>
      </c>
      <c r="Q34" s="8" t="str">
        <f t="shared" si="12"/>
        <v>CUMPLE</v>
      </c>
      <c r="R34" s="4" t="s">
        <v>313</v>
      </c>
    </row>
    <row r="35" spans="1:19" s="1" customFormat="1" ht="105" customHeight="1" x14ac:dyDescent="0.25">
      <c r="A35" s="3">
        <v>27</v>
      </c>
      <c r="B35" s="30"/>
      <c r="C35" s="4" t="s">
        <v>63</v>
      </c>
      <c r="D35" s="11"/>
      <c r="E35" s="6" t="s">
        <v>31</v>
      </c>
      <c r="F35" s="4" t="s">
        <v>131</v>
      </c>
      <c r="G35" s="4" t="s">
        <v>132</v>
      </c>
      <c r="H35" s="6" t="s">
        <v>133</v>
      </c>
      <c r="I35" s="7" t="s">
        <v>134</v>
      </c>
      <c r="J35" s="8" t="s">
        <v>3</v>
      </c>
      <c r="K35" s="9">
        <f>+VLOOKUP(J35,Hoja2!$A$2:$B$3,2,FALSE)</f>
        <v>100</v>
      </c>
      <c r="L35" s="8" t="s">
        <v>3</v>
      </c>
      <c r="M35" s="9">
        <f>+VLOOKUP(L35,Hoja2!$C$2:$D$4,2,FALSE)</f>
        <v>100</v>
      </c>
      <c r="N35" s="8" t="s">
        <v>3</v>
      </c>
      <c r="O35" s="9">
        <f>+VLOOKUP(N35,Hoja2!$A$2:$B$3,2,FALSE)</f>
        <v>100</v>
      </c>
      <c r="P35" s="9">
        <f t="shared" ref="P35" si="13">+AVERAGE(K35,M35,O35)</f>
        <v>100</v>
      </c>
      <c r="Q35" s="8" t="str">
        <f t="shared" ref="Q35" si="14">+IF(P35&gt;=75,"CUMPLE",IF(P35&lt;=30,"NO CUMPLE","PARCIALMENTE"))</f>
        <v>CUMPLE</v>
      </c>
      <c r="R35" s="4" t="s">
        <v>313</v>
      </c>
    </row>
    <row r="36" spans="1:19" ht="90" customHeight="1" x14ac:dyDescent="0.25">
      <c r="A36" s="3">
        <v>28</v>
      </c>
      <c r="B36" s="30" t="s">
        <v>77</v>
      </c>
      <c r="C36" s="6" t="s">
        <v>76</v>
      </c>
      <c r="D36" s="5">
        <v>39239</v>
      </c>
      <c r="E36" s="6" t="s">
        <v>84</v>
      </c>
      <c r="F36" s="6" t="s">
        <v>78</v>
      </c>
      <c r="G36" s="6" t="s">
        <v>90</v>
      </c>
      <c r="H36" s="6" t="s">
        <v>86</v>
      </c>
      <c r="I36" s="7" t="s">
        <v>295</v>
      </c>
      <c r="J36" s="8" t="s">
        <v>3</v>
      </c>
      <c r="K36" s="9">
        <f>+VLOOKUP(J36,Hoja2!$A$2:$B$3,2,FALSE)</f>
        <v>100</v>
      </c>
      <c r="L36" s="8" t="s">
        <v>3</v>
      </c>
      <c r="M36" s="9">
        <f>+VLOOKUP(L36,Hoja2!$C$2:$D$4,2,FALSE)</f>
        <v>100</v>
      </c>
      <c r="N36" s="8" t="s">
        <v>3</v>
      </c>
      <c r="O36" s="9">
        <f>+VLOOKUP(N36,Hoja2!$A$2:$B$3,2,FALSE)</f>
        <v>100</v>
      </c>
      <c r="P36" s="9">
        <f t="shared" ref="P36:P39" si="15">+AVERAGE(K36,M36,O36)</f>
        <v>100</v>
      </c>
      <c r="Q36" s="8" t="str">
        <f t="shared" ref="Q36:Q39" si="16">+IF(P36&gt;=75,"CUMPLE",IF(P36&lt;=30,"NO CUMPLE","PARCIALMENTE"))</f>
        <v>CUMPLE</v>
      </c>
      <c r="R36" s="4" t="s">
        <v>91</v>
      </c>
    </row>
    <row r="37" spans="1:19" ht="120" x14ac:dyDescent="0.25">
      <c r="A37" s="3">
        <v>29</v>
      </c>
      <c r="B37" s="30"/>
      <c r="C37" s="6" t="s">
        <v>76</v>
      </c>
      <c r="D37" s="12">
        <v>35794</v>
      </c>
      <c r="E37" s="6" t="s">
        <v>85</v>
      </c>
      <c r="F37" s="6" t="s">
        <v>79</v>
      </c>
      <c r="G37" s="6" t="s">
        <v>81</v>
      </c>
      <c r="H37" s="6" t="s">
        <v>87</v>
      </c>
      <c r="I37" s="7" t="s">
        <v>89</v>
      </c>
      <c r="J37" s="8" t="s">
        <v>3</v>
      </c>
      <c r="K37" s="9">
        <f>+VLOOKUP(J37,Hoja2!$A$2:$B$3,2,FALSE)</f>
        <v>100</v>
      </c>
      <c r="L37" s="8" t="s">
        <v>3</v>
      </c>
      <c r="M37" s="9">
        <f>+VLOOKUP(L37,Hoja2!$C$2:$D$4,2,FALSE)</f>
        <v>100</v>
      </c>
      <c r="N37" s="8" t="s">
        <v>3</v>
      </c>
      <c r="O37" s="9">
        <f>+VLOOKUP(N37,Hoja2!$A$2:$B$3,2,FALSE)</f>
        <v>100</v>
      </c>
      <c r="P37" s="9">
        <f t="shared" si="15"/>
        <v>100</v>
      </c>
      <c r="Q37" s="8" t="str">
        <f t="shared" si="16"/>
        <v>CUMPLE</v>
      </c>
      <c r="R37" s="4" t="s">
        <v>92</v>
      </c>
    </row>
    <row r="38" spans="1:19" ht="165" x14ac:dyDescent="0.25">
      <c r="A38" s="3">
        <v>30</v>
      </c>
      <c r="B38" s="30"/>
      <c r="C38" s="6" t="s">
        <v>76</v>
      </c>
      <c r="D38" s="12">
        <v>39211</v>
      </c>
      <c r="E38" s="4" t="s">
        <v>101</v>
      </c>
      <c r="F38" s="6" t="s">
        <v>80</v>
      </c>
      <c r="G38" s="6" t="s">
        <v>82</v>
      </c>
      <c r="H38" s="6" t="s">
        <v>88</v>
      </c>
      <c r="I38" s="7" t="s">
        <v>93</v>
      </c>
      <c r="J38" s="8" t="s">
        <v>3</v>
      </c>
      <c r="K38" s="9">
        <f>+VLOOKUP(J38,Hoja2!$A$2:$B$3,2,FALSE)</f>
        <v>100</v>
      </c>
      <c r="L38" s="8" t="s">
        <v>3</v>
      </c>
      <c r="M38" s="9">
        <f>+VLOOKUP(L38,Hoja2!$C$2:$D$4,2,FALSE)</f>
        <v>100</v>
      </c>
      <c r="N38" s="8" t="s">
        <v>3</v>
      </c>
      <c r="O38" s="9">
        <f>+VLOOKUP(N38,Hoja2!$A$2:$B$3,2,FALSE)</f>
        <v>100</v>
      </c>
      <c r="P38" s="9">
        <f t="shared" si="15"/>
        <v>100</v>
      </c>
      <c r="Q38" s="8" t="str">
        <f t="shared" si="16"/>
        <v>CUMPLE</v>
      </c>
      <c r="R38" s="4" t="s">
        <v>94</v>
      </c>
    </row>
    <row r="39" spans="1:19" s="2" customFormat="1" ht="150" customHeight="1" x14ac:dyDescent="0.25">
      <c r="A39" s="3">
        <v>31</v>
      </c>
      <c r="B39" s="30"/>
      <c r="C39" s="6" t="s">
        <v>83</v>
      </c>
      <c r="D39" s="5">
        <v>42150</v>
      </c>
      <c r="E39" s="6" t="s">
        <v>10</v>
      </c>
      <c r="F39" s="6" t="s">
        <v>38</v>
      </c>
      <c r="G39" s="6" t="s">
        <v>50</v>
      </c>
      <c r="H39" s="6" t="s">
        <v>251</v>
      </c>
      <c r="I39" s="7" t="s">
        <v>250</v>
      </c>
      <c r="J39" s="8" t="s">
        <v>3</v>
      </c>
      <c r="K39" s="9">
        <f>+VLOOKUP(J39,Hoja2!$A$2:$B$3,2,FALSE)</f>
        <v>100</v>
      </c>
      <c r="L39" s="8" t="s">
        <v>5</v>
      </c>
      <c r="M39" s="9">
        <f>+VLOOKUP(L39,Hoja2!$C$2:$D$4,2,FALSE)</f>
        <v>50</v>
      </c>
      <c r="N39" s="8" t="s">
        <v>3</v>
      </c>
      <c r="O39" s="9">
        <f>+VLOOKUP(N39,Hoja2!$A$2:$B$3,2,FALSE)</f>
        <v>100</v>
      </c>
      <c r="P39" s="9">
        <f t="shared" si="15"/>
        <v>83.333333333333329</v>
      </c>
      <c r="Q39" s="8" t="str">
        <f t="shared" si="16"/>
        <v>CUMPLE</v>
      </c>
      <c r="R39" s="4" t="s">
        <v>94</v>
      </c>
    </row>
    <row r="40" spans="1:19" ht="165" x14ac:dyDescent="0.25">
      <c r="A40" s="3">
        <v>32</v>
      </c>
      <c r="B40" s="30"/>
      <c r="C40" s="6" t="s">
        <v>136</v>
      </c>
      <c r="D40" s="12">
        <v>40535</v>
      </c>
      <c r="E40" s="4" t="s">
        <v>101</v>
      </c>
      <c r="F40" s="6" t="s">
        <v>138</v>
      </c>
      <c r="G40" s="6" t="s">
        <v>139</v>
      </c>
      <c r="H40" s="6" t="s">
        <v>141</v>
      </c>
      <c r="I40" s="10" t="s">
        <v>140</v>
      </c>
      <c r="J40" s="8" t="s">
        <v>3</v>
      </c>
      <c r="K40" s="9">
        <f>+VLOOKUP(J40,Hoja2!$A$2:$B$3,2,FALSE)</f>
        <v>100</v>
      </c>
      <c r="L40" s="8" t="s">
        <v>5</v>
      </c>
      <c r="M40" s="9">
        <f>+VLOOKUP(L40,Hoja2!$C$2:$D$4,2,FALSE)</f>
        <v>50</v>
      </c>
      <c r="N40" s="8" t="s">
        <v>3</v>
      </c>
      <c r="O40" s="9">
        <f>+VLOOKUP(N40,Hoja2!$A$2:$B$3,2,FALSE)</f>
        <v>100</v>
      </c>
      <c r="P40" s="9">
        <f t="shared" ref="P40" si="17">+AVERAGE(K40,M40,O40)</f>
        <v>83.333333333333329</v>
      </c>
      <c r="Q40" s="8" t="str">
        <f t="shared" ref="Q40" si="18">+IF(P40&gt;=75,"CUMPLE",IF(P40&lt;=30,"NO CUMPLE","PARCIALMENTE"))</f>
        <v>CUMPLE</v>
      </c>
      <c r="R40" s="4" t="s">
        <v>94</v>
      </c>
      <c r="S40" s="1"/>
    </row>
    <row r="41" spans="1:19" ht="90.75" customHeight="1" x14ac:dyDescent="0.25">
      <c r="A41" s="3">
        <v>33</v>
      </c>
      <c r="B41" s="30" t="s">
        <v>157</v>
      </c>
      <c r="C41" s="6" t="s">
        <v>260</v>
      </c>
      <c r="D41" s="12">
        <v>37748</v>
      </c>
      <c r="E41" s="13" t="s">
        <v>155</v>
      </c>
      <c r="F41" s="6" t="s">
        <v>142</v>
      </c>
      <c r="G41" s="13" t="s">
        <v>158</v>
      </c>
      <c r="H41" s="6" t="s">
        <v>159</v>
      </c>
      <c r="I41" s="14" t="s">
        <v>296</v>
      </c>
      <c r="J41" s="8" t="s">
        <v>3</v>
      </c>
      <c r="K41" s="9">
        <f>+VLOOKUP(J41,Hoja2!$A$2:$B$3,2,FALSE)</f>
        <v>100</v>
      </c>
      <c r="L41" s="8" t="s">
        <v>5</v>
      </c>
      <c r="M41" s="9">
        <f>+VLOOKUP(L41,Hoja2!$C$2:$D$4,2,FALSE)</f>
        <v>50</v>
      </c>
      <c r="N41" s="8" t="s">
        <v>3</v>
      </c>
      <c r="O41" s="9">
        <f>+VLOOKUP(N41,Hoja2!$A$2:$B$3,2,FALSE)</f>
        <v>100</v>
      </c>
      <c r="P41" s="9">
        <f t="shared" ref="P41:P42" si="19">+AVERAGE(K41,M41,O41)</f>
        <v>83.333333333333329</v>
      </c>
      <c r="Q41" s="8" t="str">
        <f t="shared" ref="Q41:Q42" si="20">+IF(P41&gt;=75,"CUMPLE",IF(P41&lt;=30,"NO CUMPLE","PARCIALMENTE"))</f>
        <v>CUMPLE</v>
      </c>
      <c r="R41" s="6" t="s">
        <v>287</v>
      </c>
    </row>
    <row r="42" spans="1:19" ht="93" customHeight="1" x14ac:dyDescent="0.25">
      <c r="A42" s="3">
        <v>34</v>
      </c>
      <c r="B42" s="30"/>
      <c r="C42" s="6" t="s">
        <v>260</v>
      </c>
      <c r="D42" s="12">
        <v>37828</v>
      </c>
      <c r="E42" s="13" t="s">
        <v>156</v>
      </c>
      <c r="F42" s="6" t="s">
        <v>143</v>
      </c>
      <c r="G42" s="15" t="s">
        <v>162</v>
      </c>
      <c r="H42" s="6" t="s">
        <v>161</v>
      </c>
      <c r="I42" s="16" t="s">
        <v>160</v>
      </c>
      <c r="J42" s="8" t="s">
        <v>3</v>
      </c>
      <c r="K42" s="9">
        <f>+VLOOKUP(J42,Hoja2!$A$2:$B$3,2,FALSE)</f>
        <v>100</v>
      </c>
      <c r="L42" s="8" t="s">
        <v>5</v>
      </c>
      <c r="M42" s="9">
        <f>+VLOOKUP(L42,Hoja2!$C$2:$D$4,2,FALSE)</f>
        <v>50</v>
      </c>
      <c r="N42" s="8" t="s">
        <v>3</v>
      </c>
      <c r="O42" s="9">
        <f>+VLOOKUP(N42,Hoja2!$A$2:$B$3,2,FALSE)</f>
        <v>100</v>
      </c>
      <c r="P42" s="9">
        <f t="shared" si="19"/>
        <v>83.333333333333329</v>
      </c>
      <c r="Q42" s="8" t="str">
        <f t="shared" si="20"/>
        <v>CUMPLE</v>
      </c>
      <c r="R42" s="6" t="s">
        <v>287</v>
      </c>
    </row>
    <row r="43" spans="1:19" ht="175.5" customHeight="1" x14ac:dyDescent="0.25">
      <c r="A43" s="3">
        <v>35</v>
      </c>
      <c r="B43" s="30"/>
      <c r="C43" s="6" t="s">
        <v>260</v>
      </c>
      <c r="D43" s="12">
        <v>37474</v>
      </c>
      <c r="E43" s="4" t="s">
        <v>101</v>
      </c>
      <c r="F43" s="6" t="s">
        <v>144</v>
      </c>
      <c r="G43" s="13" t="s">
        <v>164</v>
      </c>
      <c r="H43" s="6" t="s">
        <v>165</v>
      </c>
      <c r="I43" s="14" t="s">
        <v>163</v>
      </c>
      <c r="J43" s="8" t="s">
        <v>3</v>
      </c>
      <c r="K43" s="9">
        <f>+VLOOKUP(J43,Hoja2!$A$2:$B$3,2,FALSE)</f>
        <v>100</v>
      </c>
      <c r="L43" s="8" t="s">
        <v>3</v>
      </c>
      <c r="M43" s="9">
        <f>+VLOOKUP(L43,Hoja2!$C$2:$D$4,2,FALSE)</f>
        <v>100</v>
      </c>
      <c r="N43" s="8" t="s">
        <v>3</v>
      </c>
      <c r="O43" s="9">
        <f>+VLOOKUP(N43,Hoja2!$A$2:$B$3,2,FALSE)</f>
        <v>100</v>
      </c>
      <c r="P43" s="9">
        <f t="shared" ref="P43" si="21">+AVERAGE(K43,M43,O43)</f>
        <v>100</v>
      </c>
      <c r="Q43" s="8" t="str">
        <f t="shared" ref="Q43" si="22">+IF(P43&gt;=75,"CUMPLE",IF(P43&lt;=30,"NO CUMPLE","PARCIALMENTE"))</f>
        <v>CUMPLE</v>
      </c>
      <c r="R43" s="6" t="s">
        <v>287</v>
      </c>
    </row>
    <row r="44" spans="1:19" ht="108" customHeight="1" x14ac:dyDescent="0.25">
      <c r="A44" s="3">
        <v>36</v>
      </c>
      <c r="B44" s="30"/>
      <c r="C44" s="6" t="s">
        <v>261</v>
      </c>
      <c r="D44" s="12">
        <v>37474</v>
      </c>
      <c r="E44" s="15" t="s">
        <v>31</v>
      </c>
      <c r="F44" s="6" t="s">
        <v>166</v>
      </c>
      <c r="G44" s="13" t="s">
        <v>169</v>
      </c>
      <c r="H44" s="6" t="s">
        <v>168</v>
      </c>
      <c r="I44" s="16" t="s">
        <v>167</v>
      </c>
      <c r="J44" s="8" t="s">
        <v>3</v>
      </c>
      <c r="K44" s="9">
        <f>+VLOOKUP(J44,Hoja2!$A$2:$B$3,2,FALSE)</f>
        <v>100</v>
      </c>
      <c r="L44" s="8" t="s">
        <v>3</v>
      </c>
      <c r="M44" s="9">
        <f>+VLOOKUP(L44,Hoja2!$C$2:$D$4,2,FALSE)</f>
        <v>100</v>
      </c>
      <c r="N44" s="8" t="s">
        <v>3</v>
      </c>
      <c r="O44" s="9">
        <f>+VLOOKUP(N44,Hoja2!$A$2:$B$3,2,FALSE)</f>
        <v>100</v>
      </c>
      <c r="P44" s="9">
        <f t="shared" ref="P44" si="23">+AVERAGE(K44,M44,O44)</f>
        <v>100</v>
      </c>
      <c r="Q44" s="8" t="str">
        <f t="shared" ref="Q44" si="24">+IF(P44&gt;=75,"CUMPLE",IF(P44&lt;=30,"NO CUMPLE","PARCIALMENTE"))</f>
        <v>CUMPLE</v>
      </c>
      <c r="R44" s="6" t="s">
        <v>287</v>
      </c>
    </row>
    <row r="45" spans="1:19" ht="96.75" customHeight="1" x14ac:dyDescent="0.25">
      <c r="A45" s="3">
        <v>37</v>
      </c>
      <c r="B45" s="30"/>
      <c r="C45" s="6" t="s">
        <v>261</v>
      </c>
      <c r="D45" s="12">
        <v>34682</v>
      </c>
      <c r="E45" s="13" t="s">
        <v>156</v>
      </c>
      <c r="F45" s="6" t="s">
        <v>145</v>
      </c>
      <c r="G45" s="15" t="s">
        <v>171</v>
      </c>
      <c r="H45" s="6" t="s">
        <v>170</v>
      </c>
      <c r="I45" s="16" t="s">
        <v>172</v>
      </c>
      <c r="J45" s="8" t="s">
        <v>3</v>
      </c>
      <c r="K45" s="9">
        <f>+VLOOKUP(J45,Hoja2!$A$2:$B$3,2,FALSE)</f>
        <v>100</v>
      </c>
      <c r="L45" s="8" t="s">
        <v>3</v>
      </c>
      <c r="M45" s="9">
        <f>+VLOOKUP(L45,Hoja2!$C$2:$D$4,2,FALSE)</f>
        <v>100</v>
      </c>
      <c r="N45" s="8" t="s">
        <v>3</v>
      </c>
      <c r="O45" s="9">
        <f>+VLOOKUP(N45,Hoja2!$A$2:$B$3,2,FALSE)</f>
        <v>100</v>
      </c>
      <c r="P45" s="9">
        <f t="shared" ref="P45:P46" si="25">+AVERAGE(K45,M45,O45)</f>
        <v>100</v>
      </c>
      <c r="Q45" s="8" t="str">
        <f t="shared" ref="Q45:Q46" si="26">+IF(P45&gt;=75,"CUMPLE",IF(P45&lt;=30,"NO CUMPLE","PARCIALMENTE"))</f>
        <v>CUMPLE</v>
      </c>
      <c r="R45" s="6" t="s">
        <v>287</v>
      </c>
    </row>
    <row r="46" spans="1:19" ht="105" customHeight="1" x14ac:dyDescent="0.25">
      <c r="A46" s="3">
        <v>38</v>
      </c>
      <c r="B46" s="30"/>
      <c r="C46" s="6" t="s">
        <v>262</v>
      </c>
      <c r="D46" s="12">
        <v>36376</v>
      </c>
      <c r="E46" s="15" t="s">
        <v>31</v>
      </c>
      <c r="F46" s="6" t="s">
        <v>146</v>
      </c>
      <c r="G46" s="17" t="s">
        <v>174</v>
      </c>
      <c r="H46" s="6" t="s">
        <v>175</v>
      </c>
      <c r="I46" s="18" t="s">
        <v>173</v>
      </c>
      <c r="J46" s="8" t="s">
        <v>3</v>
      </c>
      <c r="K46" s="9">
        <f>+VLOOKUP(J46,Hoja2!$A$2:$B$3,2,FALSE)</f>
        <v>100</v>
      </c>
      <c r="L46" s="8" t="s">
        <v>4</v>
      </c>
      <c r="M46" s="9">
        <f>+VLOOKUP(L46,Hoja2!$C$2:$D$4,2,FALSE)</f>
        <v>0</v>
      </c>
      <c r="N46" s="8" t="s">
        <v>3</v>
      </c>
      <c r="O46" s="9">
        <f>+VLOOKUP(N46,Hoja2!$A$2:$B$3,2,FALSE)</f>
        <v>100</v>
      </c>
      <c r="P46" s="9">
        <f t="shared" si="25"/>
        <v>66.666666666666671</v>
      </c>
      <c r="Q46" s="8" t="str">
        <f t="shared" si="26"/>
        <v>PARCIALMENTE</v>
      </c>
      <c r="R46" s="6" t="s">
        <v>287</v>
      </c>
    </row>
    <row r="47" spans="1:19" ht="144" customHeight="1" x14ac:dyDescent="0.25">
      <c r="A47" s="3">
        <v>39</v>
      </c>
      <c r="B47" s="30"/>
      <c r="C47" s="6" t="s">
        <v>260</v>
      </c>
      <c r="D47" s="12">
        <v>29052</v>
      </c>
      <c r="E47" s="15" t="s">
        <v>31</v>
      </c>
      <c r="F47" s="6" t="s">
        <v>147</v>
      </c>
      <c r="G47" s="15" t="s">
        <v>176</v>
      </c>
      <c r="H47" s="6" t="s">
        <v>178</v>
      </c>
      <c r="I47" s="16" t="s">
        <v>177</v>
      </c>
      <c r="J47" s="8" t="s">
        <v>3</v>
      </c>
      <c r="K47" s="9">
        <f>+VLOOKUP(J47,Hoja2!$A$2:$B$3,2,FALSE)</f>
        <v>100</v>
      </c>
      <c r="L47" s="8" t="s">
        <v>3</v>
      </c>
      <c r="M47" s="9">
        <f>+VLOOKUP(L47,Hoja2!$C$2:$D$4,2,FALSE)</f>
        <v>100</v>
      </c>
      <c r="N47" s="8" t="s">
        <v>3</v>
      </c>
      <c r="O47" s="9">
        <f>+VLOOKUP(N47,Hoja2!$A$2:$B$3,2,FALSE)</f>
        <v>100</v>
      </c>
      <c r="P47" s="9">
        <f t="shared" ref="P47" si="27">+AVERAGE(K47,M47,O47)</f>
        <v>100</v>
      </c>
      <c r="Q47" s="8" t="str">
        <f t="shared" ref="Q47" si="28">+IF(P47&gt;=75,"CUMPLE",IF(P47&lt;=30,"NO CUMPLE","PARCIALMENTE"))</f>
        <v>CUMPLE</v>
      </c>
      <c r="R47" s="6" t="s">
        <v>287</v>
      </c>
    </row>
    <row r="48" spans="1:19" ht="62.25" customHeight="1" x14ac:dyDescent="0.25">
      <c r="A48" s="3">
        <v>40</v>
      </c>
      <c r="B48" s="30"/>
      <c r="C48" s="6" t="s">
        <v>260</v>
      </c>
      <c r="D48" s="12">
        <v>27381</v>
      </c>
      <c r="E48" s="4" t="s">
        <v>101</v>
      </c>
      <c r="F48" s="6" t="s">
        <v>148</v>
      </c>
      <c r="G48" s="13" t="s">
        <v>188</v>
      </c>
      <c r="H48" s="6" t="s">
        <v>179</v>
      </c>
      <c r="I48" s="14" t="s">
        <v>186</v>
      </c>
      <c r="J48" s="8" t="s">
        <v>3</v>
      </c>
      <c r="K48" s="9">
        <f>+VLOOKUP(J48,Hoja2!$A$2:$B$3,2,FALSE)</f>
        <v>100</v>
      </c>
      <c r="L48" s="8" t="s">
        <v>3</v>
      </c>
      <c r="M48" s="9">
        <f>+VLOOKUP(L48,Hoja2!$C$2:$D$4,2,FALSE)</f>
        <v>100</v>
      </c>
      <c r="N48" s="8" t="s">
        <v>3</v>
      </c>
      <c r="O48" s="9">
        <f>+VLOOKUP(N48,Hoja2!$A$2:$B$3,2,FALSE)</f>
        <v>100</v>
      </c>
      <c r="P48" s="9">
        <f t="shared" ref="P48" si="29">+AVERAGE(K48,M48,O48)</f>
        <v>100</v>
      </c>
      <c r="Q48" s="8" t="str">
        <f t="shared" ref="Q48" si="30">+IF(P48&gt;=75,"CUMPLE",IF(P48&lt;=30,"NO CUMPLE","PARCIALMENTE"))</f>
        <v>CUMPLE</v>
      </c>
      <c r="R48" s="6" t="s">
        <v>287</v>
      </c>
    </row>
    <row r="49" spans="1:18" s="1" customFormat="1" ht="69" customHeight="1" x14ac:dyDescent="0.25">
      <c r="A49" s="3">
        <v>41</v>
      </c>
      <c r="B49" s="30" t="s">
        <v>255</v>
      </c>
      <c r="C49" s="6" t="s">
        <v>263</v>
      </c>
      <c r="D49" s="5">
        <v>42150</v>
      </c>
      <c r="E49" s="6" t="s">
        <v>10</v>
      </c>
      <c r="F49" s="6" t="s">
        <v>38</v>
      </c>
      <c r="G49" s="6" t="s">
        <v>50</v>
      </c>
      <c r="H49" s="6" t="s">
        <v>257</v>
      </c>
      <c r="I49" s="10" t="s">
        <v>256</v>
      </c>
      <c r="J49" s="8" t="s">
        <v>3</v>
      </c>
      <c r="K49" s="9">
        <f>+VLOOKUP(J49,Hoja2!$A$2:$B$3,2,FALSE)</f>
        <v>100</v>
      </c>
      <c r="L49" s="8" t="s">
        <v>3</v>
      </c>
      <c r="M49" s="9">
        <f>+VLOOKUP(L49,Hoja2!$C$2:$D$4,2,FALSE)</f>
        <v>100</v>
      </c>
      <c r="N49" s="8" t="s">
        <v>3</v>
      </c>
      <c r="O49" s="9">
        <f>+VLOOKUP(N49,Hoja2!$A$2:$B$3,2,FALSE)</f>
        <v>100</v>
      </c>
      <c r="P49" s="9">
        <f t="shared" ref="P49" si="31">+AVERAGE(K49,M49,O49)</f>
        <v>100</v>
      </c>
      <c r="Q49" s="8" t="str">
        <f t="shared" ref="Q49" si="32">+IF(P49&gt;=75,"CUMPLE",IF(P49&lt;=30,"NO CUMPLE","PARCIALMENTE"))</f>
        <v>CUMPLE</v>
      </c>
      <c r="R49" s="6" t="s">
        <v>287</v>
      </c>
    </row>
    <row r="50" spans="1:18" ht="127.5" customHeight="1" x14ac:dyDescent="0.25">
      <c r="A50" s="3">
        <v>42</v>
      </c>
      <c r="B50" s="30"/>
      <c r="C50" s="6" t="s">
        <v>263</v>
      </c>
      <c r="D50" s="12">
        <v>39296</v>
      </c>
      <c r="E50" s="13" t="s">
        <v>156</v>
      </c>
      <c r="F50" s="6" t="s">
        <v>203</v>
      </c>
      <c r="G50" s="15" t="s">
        <v>204</v>
      </c>
      <c r="H50" s="6" t="s">
        <v>206</v>
      </c>
      <c r="I50" s="19" t="s">
        <v>205</v>
      </c>
      <c r="J50" s="8" t="s">
        <v>3</v>
      </c>
      <c r="K50" s="9">
        <f>+VLOOKUP(J50,Hoja2!$A$2:$B$3,2,FALSE)</f>
        <v>100</v>
      </c>
      <c r="L50" s="8" t="s">
        <v>3</v>
      </c>
      <c r="M50" s="9">
        <f>+VLOOKUP(L50,Hoja2!$C$2:$D$4,2,FALSE)</f>
        <v>100</v>
      </c>
      <c r="N50" s="8" t="s">
        <v>3</v>
      </c>
      <c r="O50" s="9">
        <f>+VLOOKUP(N50,Hoja2!$A$2:$B$3,2,FALSE)</f>
        <v>100</v>
      </c>
      <c r="P50" s="9">
        <f t="shared" ref="P50" si="33">+AVERAGE(K50,M50,O50)</f>
        <v>100</v>
      </c>
      <c r="Q50" s="8" t="str">
        <f t="shared" ref="Q50" si="34">+IF(P50&gt;=75,"CUMPLE",IF(P50&lt;=30,"NO CUMPLE","PARCIALMENTE"))</f>
        <v>CUMPLE</v>
      </c>
      <c r="R50" s="6" t="s">
        <v>287</v>
      </c>
    </row>
    <row r="51" spans="1:18" ht="292.5" customHeight="1" x14ac:dyDescent="0.25">
      <c r="A51" s="3">
        <v>43</v>
      </c>
      <c r="B51" s="30"/>
      <c r="C51" s="6" t="s">
        <v>263</v>
      </c>
      <c r="D51" s="12">
        <v>31467</v>
      </c>
      <c r="E51" s="15" t="s">
        <v>217</v>
      </c>
      <c r="F51" s="6" t="s">
        <v>211</v>
      </c>
      <c r="G51" s="17" t="s">
        <v>223</v>
      </c>
      <c r="H51" s="6" t="s">
        <v>234</v>
      </c>
      <c r="I51" s="16" t="s">
        <v>235</v>
      </c>
      <c r="J51" s="8" t="s">
        <v>3</v>
      </c>
      <c r="K51" s="9">
        <f>+VLOOKUP(J51,Hoja2!$A$2:$B$3,2,FALSE)</f>
        <v>100</v>
      </c>
      <c r="L51" s="8" t="s">
        <v>3</v>
      </c>
      <c r="M51" s="9">
        <f>+VLOOKUP(L51,Hoja2!$C$2:$D$4,2,FALSE)</f>
        <v>100</v>
      </c>
      <c r="N51" s="8" t="s">
        <v>3</v>
      </c>
      <c r="O51" s="9">
        <f>+VLOOKUP(N51,Hoja2!$A$2:$B$3,2,FALSE)</f>
        <v>100</v>
      </c>
      <c r="P51" s="9">
        <f t="shared" ref="P51" si="35">+AVERAGE(K51,M51,O51)</f>
        <v>100</v>
      </c>
      <c r="Q51" s="8" t="str">
        <f t="shared" ref="Q51" si="36">+IF(P51&gt;=75,"CUMPLE",IF(P51&lt;=30,"NO CUMPLE","PARCIALMENTE"))</f>
        <v>CUMPLE</v>
      </c>
      <c r="R51" s="6" t="s">
        <v>287</v>
      </c>
    </row>
    <row r="52" spans="1:18" s="1" customFormat="1" ht="409.6" customHeight="1" x14ac:dyDescent="0.25">
      <c r="A52" s="3">
        <v>44</v>
      </c>
      <c r="B52" s="30"/>
      <c r="C52" s="6" t="s">
        <v>263</v>
      </c>
      <c r="D52" s="12">
        <v>39779</v>
      </c>
      <c r="E52" s="15" t="s">
        <v>31</v>
      </c>
      <c r="F52" s="6" t="s">
        <v>154</v>
      </c>
      <c r="G52" s="4" t="s">
        <v>194</v>
      </c>
      <c r="H52" s="6" t="s">
        <v>195</v>
      </c>
      <c r="I52" s="16" t="s">
        <v>185</v>
      </c>
      <c r="J52" s="8" t="s">
        <v>3</v>
      </c>
      <c r="K52" s="9">
        <f>+VLOOKUP(J52,Hoja2!$A$2:$B$3,2,FALSE)</f>
        <v>100</v>
      </c>
      <c r="L52" s="8" t="s">
        <v>3</v>
      </c>
      <c r="M52" s="9">
        <f>+VLOOKUP(L52,Hoja2!$C$2:$D$4,2,FALSE)</f>
        <v>100</v>
      </c>
      <c r="N52" s="8" t="s">
        <v>3</v>
      </c>
      <c r="O52" s="9">
        <f>+VLOOKUP(N52,Hoja2!$A$2:$B$3,2,FALSE)</f>
        <v>100</v>
      </c>
      <c r="P52" s="9">
        <f t="shared" ref="P52:P53" si="37">+AVERAGE(K52,M52,O52)</f>
        <v>100</v>
      </c>
      <c r="Q52" s="8" t="str">
        <f t="shared" ref="Q52:Q53" si="38">+IF(P52&gt;=75,"CUMPLE",IF(P52&lt;=30,"NO CUMPLE","PARCIALMENTE"))</f>
        <v>CUMPLE</v>
      </c>
      <c r="R52" s="6" t="s">
        <v>287</v>
      </c>
    </row>
    <row r="53" spans="1:18" s="1" customFormat="1" ht="190.5" customHeight="1" x14ac:dyDescent="0.25">
      <c r="A53" s="3">
        <v>45</v>
      </c>
      <c r="B53" s="30"/>
      <c r="C53" s="6" t="s">
        <v>274</v>
      </c>
      <c r="D53" s="12">
        <v>37499</v>
      </c>
      <c r="E53" s="20" t="s">
        <v>258</v>
      </c>
      <c r="F53" s="6" t="s">
        <v>207</v>
      </c>
      <c r="G53" s="20" t="s">
        <v>220</v>
      </c>
      <c r="H53" s="6" t="s">
        <v>229</v>
      </c>
      <c r="I53" s="18" t="s">
        <v>230</v>
      </c>
      <c r="J53" s="8" t="s">
        <v>3</v>
      </c>
      <c r="K53" s="9">
        <f>+VLOOKUP(J53,Hoja2!$A$2:$B$3,2,FALSE)</f>
        <v>100</v>
      </c>
      <c r="L53" s="8" t="s">
        <v>3</v>
      </c>
      <c r="M53" s="9">
        <f>+VLOOKUP(L53,Hoja2!$C$2:$D$4,2,FALSE)</f>
        <v>100</v>
      </c>
      <c r="N53" s="8" t="s">
        <v>3</v>
      </c>
      <c r="O53" s="9">
        <f>+VLOOKUP(N53,Hoja2!$A$2:$B$3,2,FALSE)</f>
        <v>100</v>
      </c>
      <c r="P53" s="9">
        <f t="shared" si="37"/>
        <v>100</v>
      </c>
      <c r="Q53" s="8" t="str">
        <f t="shared" si="38"/>
        <v>CUMPLE</v>
      </c>
      <c r="R53" s="6" t="s">
        <v>288</v>
      </c>
    </row>
    <row r="54" spans="1:18" ht="186.75" customHeight="1" x14ac:dyDescent="0.25">
      <c r="A54" s="3">
        <v>46</v>
      </c>
      <c r="B54" s="30" t="s">
        <v>247</v>
      </c>
      <c r="C54" s="6" t="s">
        <v>264</v>
      </c>
      <c r="D54" s="12">
        <v>40395</v>
      </c>
      <c r="E54" s="13" t="s">
        <v>156</v>
      </c>
      <c r="F54" s="6" t="s">
        <v>149</v>
      </c>
      <c r="G54" s="17" t="s">
        <v>189</v>
      </c>
      <c r="H54" s="6" t="s">
        <v>180</v>
      </c>
      <c r="I54" s="16" t="s">
        <v>181</v>
      </c>
      <c r="J54" s="8" t="s">
        <v>3</v>
      </c>
      <c r="K54" s="9">
        <f>+VLOOKUP(J54,Hoja2!$A$2:$B$3,2,FALSE)</f>
        <v>100</v>
      </c>
      <c r="L54" s="8" t="s">
        <v>3</v>
      </c>
      <c r="M54" s="9">
        <f>+VLOOKUP(L54,Hoja2!$C$2:$D$4,2,FALSE)</f>
        <v>100</v>
      </c>
      <c r="N54" s="8" t="s">
        <v>3</v>
      </c>
      <c r="O54" s="9">
        <f>+VLOOKUP(N54,Hoja2!$A$2:$B$3,2,FALSE)</f>
        <v>100</v>
      </c>
      <c r="P54" s="9">
        <f t="shared" ref="P54" si="39">+AVERAGE(K54,M54,O54)</f>
        <v>100</v>
      </c>
      <c r="Q54" s="8" t="str">
        <f t="shared" ref="Q54" si="40">+IF(P54&gt;=75,"CUMPLE",IF(P54&lt;=30,"NO CUMPLE","PARCIALMENTE"))</f>
        <v>CUMPLE</v>
      </c>
      <c r="R54" s="6" t="s">
        <v>289</v>
      </c>
    </row>
    <row r="55" spans="1:18" ht="307.5" customHeight="1" x14ac:dyDescent="0.25">
      <c r="A55" s="3">
        <v>47</v>
      </c>
      <c r="B55" s="30"/>
      <c r="C55" s="6" t="s">
        <v>265</v>
      </c>
      <c r="D55" s="12">
        <v>40395</v>
      </c>
      <c r="E55" s="13" t="s">
        <v>156</v>
      </c>
      <c r="F55" s="6" t="s">
        <v>150</v>
      </c>
      <c r="G55" s="17" t="s">
        <v>190</v>
      </c>
      <c r="H55" s="6" t="s">
        <v>187</v>
      </c>
      <c r="I55" s="16" t="s">
        <v>182</v>
      </c>
      <c r="J55" s="8" t="s">
        <v>3</v>
      </c>
      <c r="K55" s="9">
        <f>+VLOOKUP(J55,Hoja2!$A$2:$B$3,2,FALSE)</f>
        <v>100</v>
      </c>
      <c r="L55" s="8" t="s">
        <v>3</v>
      </c>
      <c r="M55" s="9">
        <f>+VLOOKUP(L55,Hoja2!$C$2:$D$4,2,FALSE)</f>
        <v>100</v>
      </c>
      <c r="N55" s="8" t="s">
        <v>3</v>
      </c>
      <c r="O55" s="9">
        <f>+VLOOKUP(N55,Hoja2!$A$2:$B$3,2,FALSE)</f>
        <v>100</v>
      </c>
      <c r="P55" s="9">
        <f t="shared" ref="P55" si="41">+AVERAGE(K55,M55,O55)</f>
        <v>100</v>
      </c>
      <c r="Q55" s="8" t="str">
        <f t="shared" ref="Q55" si="42">+IF(P55&gt;=75,"CUMPLE",IF(P55&lt;=30,"NO CUMPLE","PARCIALMENTE"))</f>
        <v>CUMPLE</v>
      </c>
      <c r="R55" s="6" t="s">
        <v>290</v>
      </c>
    </row>
    <row r="56" spans="1:18" s="1" customFormat="1" ht="103.5" customHeight="1" x14ac:dyDescent="0.25">
      <c r="A56" s="3">
        <v>48</v>
      </c>
      <c r="B56" s="30"/>
      <c r="C56" s="6" t="s">
        <v>266</v>
      </c>
      <c r="D56" s="12">
        <v>39703</v>
      </c>
      <c r="E56" s="6" t="s">
        <v>48</v>
      </c>
      <c r="F56" s="6" t="s">
        <v>212</v>
      </c>
      <c r="G56" s="4" t="s">
        <v>224</v>
      </c>
      <c r="H56" s="6" t="s">
        <v>236</v>
      </c>
      <c r="I56" s="7" t="s">
        <v>237</v>
      </c>
      <c r="J56" s="8" t="s">
        <v>3</v>
      </c>
      <c r="K56" s="9">
        <f>+VLOOKUP(J56,Hoja2!$A$2:$B$3,2,FALSE)</f>
        <v>100</v>
      </c>
      <c r="L56" s="8" t="s">
        <v>3</v>
      </c>
      <c r="M56" s="9">
        <f>+VLOOKUP(L56,Hoja2!$C$2:$D$4,2,FALSE)</f>
        <v>100</v>
      </c>
      <c r="N56" s="8" t="s">
        <v>3</v>
      </c>
      <c r="O56" s="9">
        <f>+VLOOKUP(N56,Hoja2!$A$2:$B$3,2,FALSE)</f>
        <v>100</v>
      </c>
      <c r="P56" s="9">
        <f t="shared" ref="P56:P59" si="43">+AVERAGE(K56,M56,O56)</f>
        <v>100</v>
      </c>
      <c r="Q56" s="8" t="str">
        <f t="shared" ref="Q56:Q59" si="44">+IF(P56&gt;=75,"CUMPLE",IF(P56&lt;=30,"NO CUMPLE","PARCIALMENTE"))</f>
        <v>CUMPLE</v>
      </c>
      <c r="R56" s="6" t="s">
        <v>289</v>
      </c>
    </row>
    <row r="57" spans="1:18" s="1" customFormat="1" ht="275.25" customHeight="1" x14ac:dyDescent="0.25">
      <c r="A57" s="3">
        <v>49</v>
      </c>
      <c r="B57" s="30"/>
      <c r="C57" s="6" t="s">
        <v>267</v>
      </c>
      <c r="D57" s="12">
        <v>40892</v>
      </c>
      <c r="E57" s="13" t="s">
        <v>156</v>
      </c>
      <c r="F57" s="6" t="s">
        <v>213</v>
      </c>
      <c r="G57" s="4" t="s">
        <v>226</v>
      </c>
      <c r="H57" s="6" t="s">
        <v>240</v>
      </c>
      <c r="I57" s="21" t="s">
        <v>297</v>
      </c>
      <c r="J57" s="8" t="s">
        <v>3</v>
      </c>
      <c r="K57" s="9">
        <f>+VLOOKUP(J57,Hoja2!$A$2:$B$3,2,FALSE)</f>
        <v>100</v>
      </c>
      <c r="L57" s="8" t="s">
        <v>3</v>
      </c>
      <c r="M57" s="9">
        <f>+VLOOKUP(L57,Hoja2!$C$2:$D$4,2,FALSE)</f>
        <v>100</v>
      </c>
      <c r="N57" s="8" t="s">
        <v>3</v>
      </c>
      <c r="O57" s="9">
        <f>+VLOOKUP(N57,Hoja2!$A$2:$B$3,2,FALSE)</f>
        <v>100</v>
      </c>
      <c r="P57" s="9">
        <f t="shared" si="43"/>
        <v>100</v>
      </c>
      <c r="Q57" s="8" t="str">
        <f t="shared" si="44"/>
        <v>CUMPLE</v>
      </c>
      <c r="R57" s="6" t="s">
        <v>289</v>
      </c>
    </row>
    <row r="58" spans="1:18" s="1" customFormat="1" ht="291" customHeight="1" x14ac:dyDescent="0.25">
      <c r="A58" s="3">
        <v>50</v>
      </c>
      <c r="B58" s="30"/>
      <c r="C58" s="6" t="s">
        <v>268</v>
      </c>
      <c r="D58" s="5">
        <v>41474</v>
      </c>
      <c r="E58" s="13" t="s">
        <v>156</v>
      </c>
      <c r="F58" s="6" t="s">
        <v>214</v>
      </c>
      <c r="G58" s="4" t="s">
        <v>227</v>
      </c>
      <c r="H58" s="6" t="s">
        <v>61</v>
      </c>
      <c r="I58" s="7" t="s">
        <v>218</v>
      </c>
      <c r="J58" s="8" t="s">
        <v>3</v>
      </c>
      <c r="K58" s="9">
        <f>+VLOOKUP(J58,Hoja2!$A$2:$B$3,2,FALSE)</f>
        <v>100</v>
      </c>
      <c r="L58" s="8" t="s">
        <v>3</v>
      </c>
      <c r="M58" s="9">
        <f>+VLOOKUP(L58,Hoja2!$C$2:$D$4,2,FALSE)</f>
        <v>100</v>
      </c>
      <c r="N58" s="8" t="s">
        <v>3</v>
      </c>
      <c r="O58" s="9">
        <f>+VLOOKUP(N58,Hoja2!$A$2:$B$3,2,FALSE)</f>
        <v>100</v>
      </c>
      <c r="P58" s="9">
        <f t="shared" si="43"/>
        <v>100</v>
      </c>
      <c r="Q58" s="8" t="str">
        <f t="shared" si="44"/>
        <v>CUMPLE</v>
      </c>
      <c r="R58" s="6" t="s">
        <v>289</v>
      </c>
    </row>
    <row r="59" spans="1:18" ht="195" x14ac:dyDescent="0.25">
      <c r="A59" s="3">
        <v>51</v>
      </c>
      <c r="B59" s="30"/>
      <c r="C59" s="6" t="s">
        <v>269</v>
      </c>
      <c r="D59" s="12">
        <v>40218</v>
      </c>
      <c r="E59" s="13" t="s">
        <v>156</v>
      </c>
      <c r="F59" s="6" t="s">
        <v>151</v>
      </c>
      <c r="G59" s="17" t="s">
        <v>191</v>
      </c>
      <c r="H59" s="6" t="s">
        <v>180</v>
      </c>
      <c r="I59" s="16" t="s">
        <v>183</v>
      </c>
      <c r="J59" s="8" t="s">
        <v>3</v>
      </c>
      <c r="K59" s="9">
        <f>+VLOOKUP(J59,Hoja2!$A$2:$B$3,2,FALSE)</f>
        <v>100</v>
      </c>
      <c r="L59" s="8" t="s">
        <v>3</v>
      </c>
      <c r="M59" s="9">
        <f>+VLOOKUP(L59,Hoja2!$C$2:$D$4,2,FALSE)</f>
        <v>100</v>
      </c>
      <c r="N59" s="8" t="s">
        <v>3</v>
      </c>
      <c r="O59" s="9">
        <f>+VLOOKUP(N59,Hoja2!$A$2:$B$3,2,FALSE)</f>
        <v>100</v>
      </c>
      <c r="P59" s="9">
        <f t="shared" si="43"/>
        <v>100</v>
      </c>
      <c r="Q59" s="8" t="str">
        <f t="shared" si="44"/>
        <v>CUMPLE</v>
      </c>
      <c r="R59" s="6" t="s">
        <v>290</v>
      </c>
    </row>
    <row r="60" spans="1:18" s="1" customFormat="1" ht="362.25" customHeight="1" x14ac:dyDescent="0.25">
      <c r="A60" s="3">
        <v>52</v>
      </c>
      <c r="B60" s="30"/>
      <c r="C60" s="6" t="s">
        <v>270</v>
      </c>
      <c r="D60" s="12">
        <v>39877</v>
      </c>
      <c r="E60" s="13" t="s">
        <v>156</v>
      </c>
      <c r="F60" s="6" t="s">
        <v>153</v>
      </c>
      <c r="G60" s="15" t="s">
        <v>192</v>
      </c>
      <c r="H60" s="6" t="s">
        <v>193</v>
      </c>
      <c r="I60" s="16" t="s">
        <v>184</v>
      </c>
      <c r="J60" s="8" t="s">
        <v>3</v>
      </c>
      <c r="K60" s="9">
        <f>+VLOOKUP(J60,Hoja2!$A$2:$B$3,2,FALSE)</f>
        <v>100</v>
      </c>
      <c r="L60" s="8" t="s">
        <v>3</v>
      </c>
      <c r="M60" s="9">
        <f>+VLOOKUP(L60,Hoja2!$C$2:$D$4,2,FALSE)</f>
        <v>100</v>
      </c>
      <c r="N60" s="8" t="s">
        <v>3</v>
      </c>
      <c r="O60" s="9">
        <f>+VLOOKUP(N60,Hoja2!$A$2:$B$3,2,FALSE)</f>
        <v>100</v>
      </c>
      <c r="P60" s="9">
        <f t="shared" ref="P60:P61" si="45">+AVERAGE(K60,M60,O60)</f>
        <v>100</v>
      </c>
      <c r="Q60" s="8" t="str">
        <f t="shared" ref="Q60:Q61" si="46">+IF(P60&gt;=75,"CUMPLE",IF(P60&lt;=30,"NO CUMPLE","PARCIALMENTE"))</f>
        <v>CUMPLE</v>
      </c>
      <c r="R60" s="6" t="s">
        <v>290</v>
      </c>
    </row>
    <row r="61" spans="1:18" ht="303.75" customHeight="1" x14ac:dyDescent="0.25">
      <c r="A61" s="3">
        <v>53</v>
      </c>
      <c r="B61" s="30" t="s">
        <v>273</v>
      </c>
      <c r="C61" s="6" t="s">
        <v>272</v>
      </c>
      <c r="D61" s="12">
        <v>39196</v>
      </c>
      <c r="E61" s="13" t="s">
        <v>156</v>
      </c>
      <c r="F61" s="6" t="s">
        <v>196</v>
      </c>
      <c r="G61" s="17" t="s">
        <v>198</v>
      </c>
      <c r="H61" s="6" t="s">
        <v>199</v>
      </c>
      <c r="I61" s="10" t="s">
        <v>197</v>
      </c>
      <c r="J61" s="8" t="s">
        <v>3</v>
      </c>
      <c r="K61" s="9">
        <f>+VLOOKUP(J61,Hoja2!$A$2:$B$3,2,FALSE)</f>
        <v>100</v>
      </c>
      <c r="L61" s="8" t="s">
        <v>3</v>
      </c>
      <c r="M61" s="9">
        <f>+VLOOKUP(L61,Hoja2!$C$2:$D$4,2,FALSE)</f>
        <v>100</v>
      </c>
      <c r="N61" s="8" t="s">
        <v>3</v>
      </c>
      <c r="O61" s="9">
        <f>+VLOOKUP(N61,Hoja2!$A$2:$B$3,2,FALSE)</f>
        <v>100</v>
      </c>
      <c r="P61" s="9">
        <f t="shared" si="45"/>
        <v>100</v>
      </c>
      <c r="Q61" s="8" t="str">
        <f t="shared" si="46"/>
        <v>CUMPLE</v>
      </c>
      <c r="R61" s="6" t="s">
        <v>290</v>
      </c>
    </row>
    <row r="62" spans="1:18" s="1" customFormat="1" ht="96" customHeight="1" x14ac:dyDescent="0.25">
      <c r="A62" s="3">
        <v>54</v>
      </c>
      <c r="B62" s="30"/>
      <c r="C62" s="6" t="s">
        <v>275</v>
      </c>
      <c r="D62" s="12">
        <v>39141</v>
      </c>
      <c r="E62" s="15" t="s">
        <v>201</v>
      </c>
      <c r="F62" s="6" t="s">
        <v>200</v>
      </c>
      <c r="G62" s="17" t="s">
        <v>202</v>
      </c>
      <c r="H62" s="6" t="s">
        <v>61</v>
      </c>
      <c r="I62" s="16" t="s">
        <v>271</v>
      </c>
      <c r="J62" s="8" t="s">
        <v>3</v>
      </c>
      <c r="K62" s="9">
        <f>+VLOOKUP(J62,Hoja2!$A$2:$B$3,2,FALSE)</f>
        <v>100</v>
      </c>
      <c r="L62" s="8" t="s">
        <v>4</v>
      </c>
      <c r="M62" s="9">
        <f>+VLOOKUP(L62,Hoja2!$C$2:$D$4,2,FALSE)</f>
        <v>0</v>
      </c>
      <c r="N62" s="8" t="s">
        <v>4</v>
      </c>
      <c r="O62" s="9">
        <f>+VLOOKUP(N62,Hoja2!$A$2:$B$3,2,FALSE)</f>
        <v>0</v>
      </c>
      <c r="P62" s="9">
        <f>+AVERAGE(K62,M62,O62)</f>
        <v>33.333333333333336</v>
      </c>
      <c r="Q62" s="8" t="str">
        <f>+IF(P62&gt;=75,"CUMPLE",IF(P62&lt;=30,"NO CUMPLE","PARCIALMENTE"))</f>
        <v>PARCIALMENTE</v>
      </c>
      <c r="R62" s="6" t="s">
        <v>291</v>
      </c>
    </row>
    <row r="63" spans="1:18" ht="105.75" customHeight="1" x14ac:dyDescent="0.25">
      <c r="A63" s="3">
        <v>55</v>
      </c>
      <c r="B63" s="30"/>
      <c r="C63" s="6" t="s">
        <v>277</v>
      </c>
      <c r="D63" s="6" t="s">
        <v>259</v>
      </c>
      <c r="E63" s="22" t="s">
        <v>216</v>
      </c>
      <c r="F63" s="6" t="s">
        <v>210</v>
      </c>
      <c r="G63" s="22" t="s">
        <v>222</v>
      </c>
      <c r="H63" s="6" t="s">
        <v>61</v>
      </c>
      <c r="I63" s="18" t="s">
        <v>233</v>
      </c>
      <c r="J63" s="8" t="s">
        <v>3</v>
      </c>
      <c r="K63" s="9">
        <f>+VLOOKUP(J63,Hoja2!$A$2:$B$3,2,FALSE)</f>
        <v>100</v>
      </c>
      <c r="L63" s="8" t="s">
        <v>3</v>
      </c>
      <c r="M63" s="9">
        <f>+VLOOKUP(L63,Hoja2!$C$2:$D$4,2,FALSE)</f>
        <v>100</v>
      </c>
      <c r="N63" s="8" t="s">
        <v>3</v>
      </c>
      <c r="O63" s="9">
        <f>+VLOOKUP(N63,Hoja2!$A$2:$B$3,2,FALSE)</f>
        <v>100</v>
      </c>
      <c r="P63" s="9">
        <f t="shared" ref="P63:P64" si="47">+AVERAGE(K63,M63,O63)</f>
        <v>100</v>
      </c>
      <c r="Q63" s="8" t="str">
        <f t="shared" ref="Q63:Q64" si="48">+IF(P63&gt;=75,"CUMPLE",IF(P63&lt;=30,"NO CUMPLE","PARCIALMENTE"))</f>
        <v>CUMPLE</v>
      </c>
      <c r="R63" s="6" t="s">
        <v>288</v>
      </c>
    </row>
    <row r="64" spans="1:18" ht="185.25" customHeight="1" x14ac:dyDescent="0.25">
      <c r="A64" s="3">
        <v>56</v>
      </c>
      <c r="B64" s="30"/>
      <c r="C64" s="6" t="s">
        <v>276</v>
      </c>
      <c r="D64" s="12">
        <v>35928</v>
      </c>
      <c r="E64" s="13" t="s">
        <v>156</v>
      </c>
      <c r="F64" s="6" t="s">
        <v>208</v>
      </c>
      <c r="G64" s="17" t="s">
        <v>248</v>
      </c>
      <c r="H64" s="6" t="s">
        <v>231</v>
      </c>
      <c r="I64" s="16" t="s">
        <v>232</v>
      </c>
      <c r="J64" s="8" t="s">
        <v>3</v>
      </c>
      <c r="K64" s="9">
        <f>+VLOOKUP(J64,Hoja2!$A$2:$B$3,2,FALSE)</f>
        <v>100</v>
      </c>
      <c r="L64" s="8" t="s">
        <v>3</v>
      </c>
      <c r="M64" s="9">
        <f>+VLOOKUP(L64,Hoja2!$C$2:$D$4,2,FALSE)</f>
        <v>100</v>
      </c>
      <c r="N64" s="8" t="s">
        <v>3</v>
      </c>
      <c r="O64" s="9">
        <f>+VLOOKUP(N64,Hoja2!$A$2:$B$3,2,FALSE)</f>
        <v>100</v>
      </c>
      <c r="P64" s="9">
        <f t="shared" si="47"/>
        <v>100</v>
      </c>
      <c r="Q64" s="8" t="str">
        <f t="shared" si="48"/>
        <v>CUMPLE</v>
      </c>
      <c r="R64" s="6" t="s">
        <v>289</v>
      </c>
    </row>
    <row r="65" spans="1:18" ht="88.5" customHeight="1" x14ac:dyDescent="0.25">
      <c r="A65" s="3">
        <v>57</v>
      </c>
      <c r="B65" s="30"/>
      <c r="C65" s="6" t="s">
        <v>277</v>
      </c>
      <c r="D65" s="12">
        <v>35998</v>
      </c>
      <c r="E65" s="22" t="s">
        <v>216</v>
      </c>
      <c r="F65" s="6" t="s">
        <v>209</v>
      </c>
      <c r="G65" s="22" t="s">
        <v>221</v>
      </c>
      <c r="H65" s="6" t="s">
        <v>61</v>
      </c>
      <c r="I65" s="18" t="s">
        <v>233</v>
      </c>
      <c r="J65" s="8" t="s">
        <v>3</v>
      </c>
      <c r="K65" s="9">
        <f>+VLOOKUP(J65,Hoja2!$A$2:$B$3,2,FALSE)</f>
        <v>100</v>
      </c>
      <c r="L65" s="8" t="s">
        <v>3</v>
      </c>
      <c r="M65" s="9">
        <f>+VLOOKUP(L65,Hoja2!$C$2:$D$4,2,FALSE)</f>
        <v>100</v>
      </c>
      <c r="N65" s="8" t="s">
        <v>3</v>
      </c>
      <c r="O65" s="9">
        <f>+VLOOKUP(N65,Hoja2!$A$2:$B$3,2,FALSE)</f>
        <v>100</v>
      </c>
      <c r="P65" s="9">
        <f t="shared" ref="P65:P68" si="49">+AVERAGE(K65,M65,O65)</f>
        <v>100</v>
      </c>
      <c r="Q65" s="8" t="str">
        <f t="shared" ref="Q65:Q68" si="50">+IF(P65&gt;=75,"CUMPLE",IF(P65&lt;=30,"NO CUMPLE","PARCIALMENTE"))</f>
        <v>CUMPLE</v>
      </c>
      <c r="R65" s="6" t="s">
        <v>288</v>
      </c>
    </row>
    <row r="66" spans="1:18" ht="260.25" customHeight="1" x14ac:dyDescent="0.25">
      <c r="A66" s="3">
        <v>58</v>
      </c>
      <c r="B66" s="30"/>
      <c r="C66" s="6" t="s">
        <v>278</v>
      </c>
      <c r="D66" s="12">
        <v>39870</v>
      </c>
      <c r="E66" s="13" t="s">
        <v>156</v>
      </c>
      <c r="F66" s="6" t="s">
        <v>152</v>
      </c>
      <c r="G66" s="4" t="s">
        <v>225</v>
      </c>
      <c r="H66" s="6" t="s">
        <v>238</v>
      </c>
      <c r="I66" s="7" t="s">
        <v>239</v>
      </c>
      <c r="J66" s="8" t="s">
        <v>3</v>
      </c>
      <c r="K66" s="9">
        <f>+VLOOKUP(J66,Hoja2!$A$2:$B$3,2,FALSE)</f>
        <v>100</v>
      </c>
      <c r="L66" s="8" t="s">
        <v>3</v>
      </c>
      <c r="M66" s="9">
        <f>+VLOOKUP(L66,Hoja2!$C$2:$D$4,2,FALSE)</f>
        <v>100</v>
      </c>
      <c r="N66" s="8" t="s">
        <v>3</v>
      </c>
      <c r="O66" s="9">
        <f>+VLOOKUP(N66,Hoja2!$A$2:$B$3,2,FALSE)</f>
        <v>100</v>
      </c>
      <c r="P66" s="9">
        <f t="shared" si="49"/>
        <v>100</v>
      </c>
      <c r="Q66" s="8" t="str">
        <f t="shared" si="50"/>
        <v>CUMPLE</v>
      </c>
      <c r="R66" s="6" t="s">
        <v>290</v>
      </c>
    </row>
    <row r="67" spans="1:18" ht="312.75" customHeight="1" x14ac:dyDescent="0.25">
      <c r="A67" s="3">
        <v>59</v>
      </c>
      <c r="B67" s="23" t="s">
        <v>281</v>
      </c>
      <c r="C67" s="4" t="s">
        <v>279</v>
      </c>
      <c r="D67" s="5">
        <v>41689</v>
      </c>
      <c r="E67" s="4" t="s">
        <v>217</v>
      </c>
      <c r="F67" s="6" t="s">
        <v>215</v>
      </c>
      <c r="G67" s="4" t="s">
        <v>228</v>
      </c>
      <c r="H67" s="6" t="s">
        <v>61</v>
      </c>
      <c r="I67" s="24" t="s">
        <v>219</v>
      </c>
      <c r="J67" s="8" t="s">
        <v>3</v>
      </c>
      <c r="K67" s="9">
        <f>+VLOOKUP(J67,Hoja2!$A$2:$B$3,2,FALSE)</f>
        <v>100</v>
      </c>
      <c r="L67" s="8" t="s">
        <v>3</v>
      </c>
      <c r="M67" s="9">
        <f>+VLOOKUP(L67,Hoja2!$C$2:$D$4,2,FALSE)</f>
        <v>100</v>
      </c>
      <c r="N67" s="8" t="s">
        <v>3</v>
      </c>
      <c r="O67" s="9">
        <f>+VLOOKUP(N67,Hoja2!$A$2:$B$3,2,FALSE)</f>
        <v>100</v>
      </c>
      <c r="P67" s="9">
        <f t="shared" si="49"/>
        <v>100</v>
      </c>
      <c r="Q67" s="8" t="str">
        <f t="shared" si="50"/>
        <v>CUMPLE</v>
      </c>
      <c r="R67" s="6" t="s">
        <v>287</v>
      </c>
    </row>
    <row r="68" spans="1:18" ht="296.25" customHeight="1" x14ac:dyDescent="0.25">
      <c r="A68" s="3">
        <v>60</v>
      </c>
      <c r="B68" s="30" t="s">
        <v>282</v>
      </c>
      <c r="C68" s="9" t="s">
        <v>280</v>
      </c>
      <c r="D68" s="5">
        <v>38814</v>
      </c>
      <c r="E68" s="13" t="s">
        <v>156</v>
      </c>
      <c r="F68" s="6" t="s">
        <v>241</v>
      </c>
      <c r="G68" s="4" t="s">
        <v>244</v>
      </c>
      <c r="H68" s="6" t="s">
        <v>243</v>
      </c>
      <c r="I68" s="10" t="s">
        <v>249</v>
      </c>
      <c r="J68" s="8" t="s">
        <v>3</v>
      </c>
      <c r="K68" s="9">
        <f>+VLOOKUP(J68,Hoja2!$A$2:$B$3,2,FALSE)</f>
        <v>100</v>
      </c>
      <c r="L68" s="8" t="s">
        <v>3</v>
      </c>
      <c r="M68" s="9">
        <f>+VLOOKUP(L68,Hoja2!$C$2:$D$4,2,FALSE)</f>
        <v>100</v>
      </c>
      <c r="N68" s="8" t="s">
        <v>3</v>
      </c>
      <c r="O68" s="9">
        <f>+VLOOKUP(N68,Hoja2!$A$2:$B$3,2,FALSE)</f>
        <v>100</v>
      </c>
      <c r="P68" s="9">
        <f t="shared" si="49"/>
        <v>100</v>
      </c>
      <c r="Q68" s="8" t="str">
        <f t="shared" si="50"/>
        <v>CUMPLE</v>
      </c>
      <c r="R68" s="6" t="s">
        <v>292</v>
      </c>
    </row>
    <row r="69" spans="1:18" ht="191.25" customHeight="1" x14ac:dyDescent="0.25">
      <c r="A69" s="3">
        <v>61</v>
      </c>
      <c r="B69" s="30"/>
      <c r="C69" s="9" t="s">
        <v>280</v>
      </c>
      <c r="D69" s="5">
        <v>30532</v>
      </c>
      <c r="E69" s="4" t="s">
        <v>217</v>
      </c>
      <c r="F69" s="6" t="s">
        <v>242</v>
      </c>
      <c r="G69" s="4" t="s">
        <v>246</v>
      </c>
      <c r="H69" s="6" t="s">
        <v>245</v>
      </c>
      <c r="I69" s="14" t="s">
        <v>298</v>
      </c>
      <c r="J69" s="8" t="s">
        <v>3</v>
      </c>
      <c r="K69" s="9">
        <f>+VLOOKUP(J69,Hoja2!$A$2:$B$3,2,FALSE)</f>
        <v>100</v>
      </c>
      <c r="L69" s="8" t="s">
        <v>3</v>
      </c>
      <c r="M69" s="9">
        <f>+VLOOKUP(L69,Hoja2!$C$2:$D$4,2,FALSE)</f>
        <v>100</v>
      </c>
      <c r="N69" s="8" t="s">
        <v>3</v>
      </c>
      <c r="O69" s="9">
        <f>+VLOOKUP(N69,Hoja2!$A$2:$B$3,2,FALSE)</f>
        <v>100</v>
      </c>
      <c r="P69" s="9">
        <f t="shared" ref="P69:P70" si="51">+AVERAGE(K69,M69,O69)</f>
        <v>100</v>
      </c>
      <c r="Q69" s="8" t="str">
        <f t="shared" ref="Q69:Q70" si="52">+IF(P69&gt;=75,"CUMPLE",IF(P69&lt;=30,"NO CUMPLE","PARCIALMENTE"))</f>
        <v>CUMPLE</v>
      </c>
      <c r="R69" s="6" t="s">
        <v>292</v>
      </c>
    </row>
    <row r="70" spans="1:18" s="2" customFormat="1" ht="60" x14ac:dyDescent="0.25">
      <c r="A70" s="3">
        <v>62</v>
      </c>
      <c r="B70" s="25" t="s">
        <v>283</v>
      </c>
      <c r="C70" s="9" t="s">
        <v>254</v>
      </c>
      <c r="D70" s="5">
        <v>42150</v>
      </c>
      <c r="E70" s="6" t="s">
        <v>10</v>
      </c>
      <c r="F70" s="6" t="s">
        <v>38</v>
      </c>
      <c r="G70" s="6" t="s">
        <v>50</v>
      </c>
      <c r="H70" s="6" t="s">
        <v>253</v>
      </c>
      <c r="I70" s="7" t="s">
        <v>252</v>
      </c>
      <c r="J70" s="8" t="s">
        <v>3</v>
      </c>
      <c r="K70" s="9">
        <f>+VLOOKUP(J70,Hoja2!$A$2:$B$3,2,FALSE)</f>
        <v>100</v>
      </c>
      <c r="L70" s="8" t="s">
        <v>3</v>
      </c>
      <c r="M70" s="9">
        <f>+VLOOKUP(L70,Hoja2!$C$2:$D$4,2,FALSE)</f>
        <v>100</v>
      </c>
      <c r="N70" s="8" t="s">
        <v>3</v>
      </c>
      <c r="O70" s="9">
        <f>+VLOOKUP(N70,Hoja2!$A$2:$B$3,2,FALSE)</f>
        <v>100</v>
      </c>
      <c r="P70" s="9">
        <f t="shared" si="51"/>
        <v>100</v>
      </c>
      <c r="Q70" s="8" t="str">
        <f t="shared" si="52"/>
        <v>CUMPLE</v>
      </c>
      <c r="R70" s="6" t="s">
        <v>292</v>
      </c>
    </row>
    <row r="71" spans="1:18" x14ac:dyDescent="0.25">
      <c r="B71" s="1"/>
    </row>
    <row r="72" spans="1:18" x14ac:dyDescent="0.25">
      <c r="B72" s="1"/>
    </row>
  </sheetData>
  <autoFilter ref="B6:I66"/>
  <mergeCells count="23">
    <mergeCell ref="C6:C8"/>
    <mergeCell ref="A1:D3"/>
    <mergeCell ref="R6:R8"/>
    <mergeCell ref="E6:E8"/>
    <mergeCell ref="F6:F8"/>
    <mergeCell ref="G6:G8"/>
    <mergeCell ref="J6:Q7"/>
    <mergeCell ref="A4:R4"/>
    <mergeCell ref="E1:Q3"/>
    <mergeCell ref="H6:H8"/>
    <mergeCell ref="A5:R5"/>
    <mergeCell ref="I6:I8"/>
    <mergeCell ref="D6:D8"/>
    <mergeCell ref="B68:B69"/>
    <mergeCell ref="B9:B12"/>
    <mergeCell ref="A6:A8"/>
    <mergeCell ref="B13:B35"/>
    <mergeCell ref="B36:B40"/>
    <mergeCell ref="B49:B53"/>
    <mergeCell ref="B61:B66"/>
    <mergeCell ref="B41:B48"/>
    <mergeCell ref="B54:B60"/>
    <mergeCell ref="B6:B8"/>
  </mergeCells>
  <conditionalFormatting sqref="Q9:Q46">
    <cfRule type="cellIs" dxfId="35" priority="73" operator="equal">
      <formula>"PARCIALMENTE"</formula>
    </cfRule>
    <cfRule type="cellIs" dxfId="34" priority="74" operator="equal">
      <formula>"NO CUMPLE"</formula>
    </cfRule>
    <cfRule type="cellIs" dxfId="33" priority="75" operator="equal">
      <formula>"CUMPLE"</formula>
    </cfRule>
    <cfRule type="cellIs" dxfId="32" priority="76" operator="equal">
      <formula>"NO CUMPLE"</formula>
    </cfRule>
  </conditionalFormatting>
  <conditionalFormatting sqref="Q62">
    <cfRule type="cellIs" dxfId="31" priority="33" operator="equal">
      <formula>"PARCIALMENTE"</formula>
    </cfRule>
    <cfRule type="cellIs" dxfId="30" priority="34" operator="equal">
      <formula>"NO CUMPLE"</formula>
    </cfRule>
    <cfRule type="cellIs" dxfId="29" priority="35" operator="equal">
      <formula>"CUMPLE"</formula>
    </cfRule>
    <cfRule type="cellIs" dxfId="28" priority="36" operator="equal">
      <formula>"NO CUMPLE"</formula>
    </cfRule>
  </conditionalFormatting>
  <conditionalFormatting sqref="Q64">
    <cfRule type="cellIs" dxfId="27" priority="17" operator="equal">
      <formula>"PARCIALMENTE"</formula>
    </cfRule>
    <cfRule type="cellIs" dxfId="26" priority="18" operator="equal">
      <formula>"NO CUMPLE"</formula>
    </cfRule>
    <cfRule type="cellIs" dxfId="25" priority="19" operator="equal">
      <formula>"CUMPLE"</formula>
    </cfRule>
    <cfRule type="cellIs" dxfId="24" priority="20" operator="equal">
      <formula>"NO CUMPLE"</formula>
    </cfRule>
  </conditionalFormatting>
  <conditionalFormatting sqref="Q65">
    <cfRule type="cellIs" dxfId="23" priority="13" operator="equal">
      <formula>"PARCIALMENTE"</formula>
    </cfRule>
    <cfRule type="cellIs" dxfId="22" priority="14" operator="equal">
      <formula>"NO CUMPLE"</formula>
    </cfRule>
    <cfRule type="cellIs" dxfId="21" priority="15" operator="equal">
      <formula>"CUMPLE"</formula>
    </cfRule>
    <cfRule type="cellIs" dxfId="20" priority="16" operator="equal">
      <formula>"NO CUMPLE"</formula>
    </cfRule>
  </conditionalFormatting>
  <conditionalFormatting sqref="Q67">
    <cfRule type="cellIs" dxfId="19" priority="5" operator="equal">
      <formula>"PARCIALMENTE"</formula>
    </cfRule>
    <cfRule type="cellIs" dxfId="18" priority="6" operator="equal">
      <formula>"NO CUMPLE"</formula>
    </cfRule>
    <cfRule type="cellIs" dxfId="17" priority="7" operator="equal">
      <formula>"CUMPLE"</formula>
    </cfRule>
    <cfRule type="cellIs" dxfId="16" priority="8" operator="equal">
      <formula>"NO CUMPLE"</formula>
    </cfRule>
  </conditionalFormatting>
  <conditionalFormatting sqref="Q47:Q61">
    <cfRule type="cellIs" dxfId="15" priority="25" operator="equal">
      <formula>"PARCIALMENTE"</formula>
    </cfRule>
    <cfRule type="cellIs" dxfId="14" priority="26" operator="equal">
      <formula>"NO CUMPLE"</formula>
    </cfRule>
    <cfRule type="cellIs" dxfId="13" priority="27" operator="equal">
      <formula>"CUMPLE"</formula>
    </cfRule>
    <cfRule type="cellIs" dxfId="12" priority="28" operator="equal">
      <formula>"NO CUMPLE"</formula>
    </cfRule>
  </conditionalFormatting>
  <conditionalFormatting sqref="Q63">
    <cfRule type="cellIs" dxfId="11" priority="21" operator="equal">
      <formula>"PARCIALMENTE"</formula>
    </cfRule>
    <cfRule type="cellIs" dxfId="10" priority="22" operator="equal">
      <formula>"NO CUMPLE"</formula>
    </cfRule>
    <cfRule type="cellIs" dxfId="9" priority="23" operator="equal">
      <formula>"CUMPLE"</formula>
    </cfRule>
    <cfRule type="cellIs" dxfId="8" priority="24" operator="equal">
      <formula>"NO CUMPLE"</formula>
    </cfRule>
  </conditionalFormatting>
  <conditionalFormatting sqref="Q66">
    <cfRule type="cellIs" dxfId="7" priority="9" operator="equal">
      <formula>"PARCIALMENTE"</formula>
    </cfRule>
    <cfRule type="cellIs" dxfId="6" priority="10" operator="equal">
      <formula>"NO CUMPLE"</formula>
    </cfRule>
    <cfRule type="cellIs" dxfId="5" priority="11" operator="equal">
      <formula>"CUMPLE"</formula>
    </cfRule>
    <cfRule type="cellIs" dxfId="4" priority="12" operator="equal">
      <formula>"NO CUMPLE"</formula>
    </cfRule>
  </conditionalFormatting>
  <conditionalFormatting sqref="Q68:Q70">
    <cfRule type="cellIs" dxfId="3" priority="1" operator="equal">
      <formula>"PARCIALMENTE"</formula>
    </cfRule>
    <cfRule type="cellIs" dxfId="2" priority="2" operator="equal">
      <formula>"NO CUMPLE"</formula>
    </cfRule>
    <cfRule type="cellIs" dxfId="1" priority="3" operator="equal">
      <formula>"CUMPLE"</formula>
    </cfRule>
    <cfRule type="cellIs" dxfId="0" priority="4" operator="equal">
      <formula>"NO CUMPLE"</formula>
    </cfRule>
  </conditionalFormatting>
  <dataValidations count="2">
    <dataValidation type="list" allowBlank="1" showInputMessage="1" showErrorMessage="1" sqref="J9:J70 N9:N70">
      <formula1>iden</formula1>
    </dataValidation>
    <dataValidation type="list" allowBlank="1" showInputMessage="1" showErrorMessage="1" sqref="L9:L70">
      <formula1>imp</formula1>
    </dataValidation>
  </dataValidations>
  <hyperlinks>
    <hyperlink ref="F42" r:id="rId1" display="361 DE 2011"/>
    <hyperlink ref="F45" r:id="rId2" display=" 541 DE 1994"/>
  </hyperlinks>
  <pageMargins left="0.39" right="0.70866141732283472" top="0.74803149606299213" bottom="0.74803149606299213" header="0.31496062992125984" footer="0.31496062992125984"/>
  <pageSetup paperSize="9" scale="32" fitToHeight="0" orientation="portrait" r:id="rId3"/>
  <colBreaks count="1" manualBreakCount="1">
    <brk id="8" max="78"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B2" sqref="B2"/>
    </sheetView>
  </sheetViews>
  <sheetFormatPr baseColWidth="10" defaultRowHeight="15" x14ac:dyDescent="0.25"/>
  <cols>
    <col min="3" max="3" width="14" customWidth="1"/>
  </cols>
  <sheetData>
    <row r="1" spans="1:6" x14ac:dyDescent="0.25">
      <c r="A1" t="s">
        <v>25</v>
      </c>
      <c r="C1" t="s">
        <v>26</v>
      </c>
      <c r="E1" t="s">
        <v>27</v>
      </c>
    </row>
    <row r="2" spans="1:6" x14ac:dyDescent="0.25">
      <c r="A2" t="s">
        <v>3</v>
      </c>
      <c r="B2">
        <v>100</v>
      </c>
      <c r="C2" t="s">
        <v>3</v>
      </c>
      <c r="D2">
        <v>100</v>
      </c>
      <c r="E2" s="1" t="s">
        <v>3</v>
      </c>
      <c r="F2" s="1">
        <v>100</v>
      </c>
    </row>
    <row r="3" spans="1:6" x14ac:dyDescent="0.25">
      <c r="A3" t="s">
        <v>4</v>
      </c>
      <c r="B3">
        <v>0</v>
      </c>
      <c r="C3" t="s">
        <v>4</v>
      </c>
      <c r="D3">
        <v>0</v>
      </c>
      <c r="E3" s="1" t="s">
        <v>4</v>
      </c>
      <c r="F3" s="1">
        <v>0</v>
      </c>
    </row>
    <row r="4" spans="1:6" x14ac:dyDescent="0.25">
      <c r="C4" t="s">
        <v>5</v>
      </c>
      <c r="D4">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DOC-GA-005</vt:lpstr>
      <vt:lpstr>Hoja2</vt:lpstr>
      <vt:lpstr>Hoja3</vt:lpstr>
      <vt:lpstr>'DOC-GA-005'!Área_de_impresión</vt:lpstr>
      <vt:lpstr>iden</vt:lpstr>
      <vt:lpstr>imp</vt:lpstr>
      <vt:lpstr>'DOC-GA-005'!Títulos_a_imprimir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Hugo Guzman Bolaño</dc:creator>
  <cp:lastModifiedBy>Jair Arturo Cabarcas Jimenez</cp:lastModifiedBy>
  <cp:lastPrinted>2015-12-18T19:58:49Z</cp:lastPrinted>
  <dcterms:created xsi:type="dcterms:W3CDTF">2015-09-17T15:21:32Z</dcterms:created>
  <dcterms:modified xsi:type="dcterms:W3CDTF">2016-01-19T14:20:27Z</dcterms:modified>
</cp:coreProperties>
</file>